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Rekapitulace stavby" sheetId="1" state="visible" r:id="rId2"/>
    <sheet name="Jablon315 - Oprava bytu č..." sheetId="2" state="visible" r:id="rId3"/>
  </sheets>
  <definedNames>
    <definedName function="false" hidden="false" localSheetId="1" name="_xlnm.Print_Area" vbProcedure="false">'Jablon315 - Oprava bytu č...'!$C$4:$J$76,'Jablon315 - Oprava bytu č...'!$C$82:$J$117,'Jablon315 - Oprava bytu č...'!$C$123:$K$306</definedName>
    <definedName function="false" hidden="false" localSheetId="1" name="_xlnm.Print_Titles" vbProcedure="false">'Jablon315 - Oprava bytu č...'!$133:$133</definedName>
    <definedName function="false" hidden="true" localSheetId="1" name="_xlnm._FilterDatabase" vbProcedure="false">'Jablon315 - Oprava bytu č...'!$C$133:$K$306</definedName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<sst xmlns="http://schemas.openxmlformats.org/spreadsheetml/2006/main" count="2164" uniqueCount="609">
  <si>
    <t xml:space="preserve">Export Komplet</t>
  </si>
  <si>
    <t xml:space="preserve">2.0</t>
  </si>
  <si>
    <t xml:space="preserve">False</t>
  </si>
  <si>
    <t xml:space="preserve">{a3391742-3ba7-4c4f-b92c-4d582f4e3104}</t>
  </si>
  <si>
    <t xml:space="preserve">&gt;&gt;  skryté sloupce  &lt;&lt;</t>
  </si>
  <si>
    <t xml:space="preserve">0,01</t>
  </si>
  <si>
    <t xml:space="preserve">21</t>
  </si>
  <si>
    <t xml:space="preserve">15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</si>
  <si>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</si>
  <si>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</si>
  <si>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</si>
  <si>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</si>
  <si>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</si>
  <si>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Jablon315</t>
  </si>
  <si>
    <t xml:space="preserve">Měnit lze pouze buňky se žlutým podbarvením!
1) na prvním listu Rekapitulace stavby vyplňte v sestavě
    a) Souhrnný list
       - údaje o Uchazeči
         (přenesou se do ostatních sestav i v jiných listech)
    b) Rekapitulace objektů
       - potřebné Ostatní náklady
2) na vybraných listech vyplňte v sestavě
    a) Krycí list
       - údaje o Uchazeči, pokud se liší od údajů o Uchazeči na Souhrnném listu
         (údaje se přenesou do ostatních sestav v daném listu)
    b) Rekapitulace rozpočtu
       - potřebné Ostatní náklady
    c) Celkové náklady za stavbu
       - ceny u položek
       - množství, pokud má žluté podbarvení
       - a v případě potřeby poznámku (ta je ve skrytém sloupci)</t>
  </si>
  <si>
    <t xml:space="preserve">Stavba:</t>
  </si>
  <si>
    <t xml:space="preserve">Oprava bytu č.315</t>
  </si>
  <si>
    <t xml:space="preserve">KSO:</t>
  </si>
  <si>
    <t xml:space="preserve">CC-CZ:</t>
  </si>
  <si>
    <t xml:space="preserve">Místo:</t>
  </si>
  <si>
    <t xml:space="preserve">Jabloňova 22-28,Brno</t>
  </si>
  <si>
    <t xml:space="preserve">Datum:</t>
  </si>
  <si>
    <t xml:space="preserve">21. 8. 2023</t>
  </si>
  <si>
    <t xml:space="preserve">Zadavatel:</t>
  </si>
  <si>
    <t xml:space="preserve">IČ:</t>
  </si>
  <si>
    <t xml:space="preserve">MmBrna,OSM,Husova 3,Brno</t>
  </si>
  <si>
    <t xml:space="preserve">DIČ:</t>
  </si>
  <si>
    <t xml:space="preserve">Uchazeč:</t>
  </si>
  <si>
    <t xml:space="preserve">Vyplň údaj</t>
  </si>
  <si>
    <t xml:space="preserve">Projektant:</t>
  </si>
  <si>
    <t xml:space="preserve">Radka Volková</t>
  </si>
  <si>
    <t xml:space="preserve">True</t>
  </si>
  <si>
    <t xml:space="preserve">Zpracovatel: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</si>
  <si>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</si>
  <si>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</si>
  <si>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</si>
  <si>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</si>
  <si>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</si>
  <si>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</si>
  <si>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</si>
  <si>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</si>
  <si>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</si>
  <si>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</si>
  <si>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</si>
  <si>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</si>
  <si>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</si>
  <si>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</si>
  <si>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</si>
  <si>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</si>
  <si>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</si>
  <si>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</si>
  <si>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</si>
  <si>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</si>
  <si>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</si>
  <si>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</si>
  <si>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</si>
  <si>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</si>
  <si>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</si>
  <si>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</si>
  <si>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</si>
  <si>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</si>
  <si>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</si>
  <si>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</si>
  <si>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</si>
  <si>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</si>
  <si>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
[CZK]</t>
  </si>
  <si>
    <t xml:space="preserve">DPH snížená přenesená
[CZK]</t>
  </si>
  <si>
    <t xml:space="preserve">Základna
DPH základní</t>
  </si>
  <si>
    <t xml:space="preserve">Základna
DPH snížená</t>
  </si>
  <si>
    <t xml:space="preserve">Základna
DPH zákl. přenesená</t>
  </si>
  <si>
    <t xml:space="preserve">Základna
DPH sníž. přenesená</t>
  </si>
  <si>
    <t xml:space="preserve">Základna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</si>
  <si>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</si>
  <si>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</si>
  <si>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</si>
  <si>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</si>
  <si>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</si>
  <si>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</si>
  <si>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</si>
  <si>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</si>
  <si>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</si>
  <si>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KRYCÍ LIST SOUPISU PRACÍ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</si>
  <si>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</si>
  <si>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</si>
  <si>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</si>
  <si>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</si>
  <si>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</si>
  <si>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</si>
  <si>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</si>
  <si>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</si>
  <si>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</si>
  <si>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</si>
  <si>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PSV - Práce a dodávky PSV</t>
  </si>
  <si>
    <t xml:space="preserve">    722 - Zdravotechnika - vnitřní vodovod</t>
  </si>
  <si>
    <t xml:space="preserve">    725 - Zdravotechnika - zařizovací předměty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</si>
  <si>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</si>
  <si>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</si>
  <si>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</si>
  <si>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</si>
  <si>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766 - Konstrukce truhlářské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</si>
  <si>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</si>
  <si>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</si>
  <si>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</si>
  <si>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</si>
  <si>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HZS - Hodinové zúčtovací sazby</t>
  </si>
  <si>
    <t xml:space="preserve"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</si>
  <si>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</si>
  <si>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</si>
  <si>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</si>
  <si>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</si>
  <si>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</si>
  <si>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</si>
  <si>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</si>
  <si>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</si>
  <si>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</si>
  <si>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</si>
  <si>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</si>
  <si>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</si>
  <si>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</si>
  <si>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</si>
  <si>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</si>
  <si>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</si>
  <si>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</si>
  <si>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</si>
  <si>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</si>
  <si>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6</t>
  </si>
  <si>
    <t xml:space="preserve">Úpravy povrchů, podlahy a osazování výplní</t>
  </si>
  <si>
    <t xml:space="preserve">K</t>
  </si>
  <si>
    <t xml:space="preserve">611325421</t>
  </si>
  <si>
    <t xml:space="preserve">Oprava vnitřní vápenocementové štukové omítky stropů v rozsahu plochy do 5 %</t>
  </si>
  <si>
    <t xml:space="preserve">m2</t>
  </si>
  <si>
    <t xml:space="preserve">CS ÚRS 2023 02</t>
  </si>
  <si>
    <t xml:space="preserve">4</t>
  </si>
  <si>
    <t xml:space="preserve">2</t>
  </si>
  <si>
    <t xml:space="preserve">402273822</t>
  </si>
  <si>
    <t xml:space="preserve">VV</t>
  </si>
  <si>
    <t xml:space="preserve">3,05+2,1+35+6,1+2,35+12,55</t>
  </si>
  <si>
    <t xml:space="preserve">612325302</t>
  </si>
  <si>
    <t xml:space="preserve">Vápenocementová štuková omítka ostění nebo nadpraží</t>
  </si>
  <si>
    <t xml:space="preserve">2060583054</t>
  </si>
  <si>
    <t xml:space="preserve">(1,1+0,6*2)*0,3</t>
  </si>
  <si>
    <t xml:space="preserve">3</t>
  </si>
  <si>
    <t xml:space="preserve">612325421</t>
  </si>
  <si>
    <t xml:space="preserve">Oprava vnitřní vápenocementové štukové omítky stěn v rozsahu plochy do 10 %</t>
  </si>
  <si>
    <t xml:space="preserve">1943766419</t>
  </si>
  <si>
    <t xml:space="preserve">"1"(1,6+1,55)*2*2,65-0,8*2,0*2-1,0*2,5+(1,05+2,215*2)*0,25</t>
  </si>
  <si>
    <t xml:space="preserve">"2"(1,35+1,6)*2*0,65-0,6*0,6+0,6*3*0,25</t>
  </si>
  <si>
    <t xml:space="preserve">"3"(6,35+5,17+1,7+2,25)*2*2,65-0,9*1,95-1,75*1,95-1,1*0,6-0,7*0,7*2-0,8*2,0</t>
  </si>
  <si>
    <t xml:space="preserve">(0,9+1,75+1,95*4+1,1+0,6*2)*0,25</t>
  </si>
  <si>
    <t xml:space="preserve">"4"(3,61+1,7+3,6)*2*2,65-0,5*1,95-0,5*1,95-0,6*2,0-0,8*2,0+(0,5+1,95*2)*0,25*2</t>
  </si>
  <si>
    <t xml:space="preserve">"5"(2,35+1,85)*2*0,65-1,1*0,6</t>
  </si>
  <si>
    <t xml:space="preserve">"6"(3,7+3,86)*2*2,65-2,5*1,95-0,8*2,0+(2,5+1,95*2)*0,25</t>
  </si>
  <si>
    <t xml:space="preserve">Součet</t>
  </si>
  <si>
    <t xml:space="preserve">619991011</t>
  </si>
  <si>
    <t xml:space="preserve">Obalení konstrukcí a prvků fólií přilepenou lepící páskou</t>
  </si>
  <si>
    <t xml:space="preserve">-489572830</t>
  </si>
  <si>
    <t xml:space="preserve">0,9*1,95+1,75*1,95+1,1*0,6+0,6*0,6+0,9*2,0+0,5*1,95+2,5*1,95+1,1*0,6+0,55*1,95</t>
  </si>
  <si>
    <t xml:space="preserve">5</t>
  </si>
  <si>
    <t xml:space="preserve">642-pc  1</t>
  </si>
  <si>
    <t xml:space="preserve">Zapravení děr v obkladech</t>
  </si>
  <si>
    <t xml:space="preserve">sada</t>
  </si>
  <si>
    <t xml:space="preserve">894063226</t>
  </si>
  <si>
    <t xml:space="preserve">9</t>
  </si>
  <si>
    <t xml:space="preserve">Ostatní konstrukce a práce, bourání</t>
  </si>
  <si>
    <t xml:space="preserve">949101112</t>
  </si>
  <si>
    <t xml:space="preserve">Lešení pomocné pro objekty pozemních staveb s lešeňovou podlahou v přes 1,9 do 3,5 m zatížení do 150 kg/m2-pro umytí okna</t>
  </si>
  <si>
    <t xml:space="preserve">-409003495</t>
  </si>
  <si>
    <t xml:space="preserve">1,5*1,2</t>
  </si>
  <si>
    <t xml:space="preserve">7</t>
  </si>
  <si>
    <t xml:space="preserve">952901111</t>
  </si>
  <si>
    <t xml:space="preserve">Vyčištění bytu při výšce podlaží do 4 m </t>
  </si>
  <si>
    <t xml:space="preserve">1880344426</t>
  </si>
  <si>
    <t xml:space="preserve">8</t>
  </si>
  <si>
    <t xml:space="preserve">952-pc 1</t>
  </si>
  <si>
    <t xml:space="preserve">Odvoz a likvidace, háčků a šrouby, kych.linky, skříně, digestoře, světel,dřezu, přechodových lišt</t>
  </si>
  <si>
    <t xml:space="preserve">-1448425932</t>
  </si>
  <si>
    <t xml:space="preserve">952-pc 2</t>
  </si>
  <si>
    <t xml:space="preserve">Vyčistit vanu,dlažbu,obklad, wc kombi- v koupelně a na WC</t>
  </si>
  <si>
    <t xml:space="preserve">hod</t>
  </si>
  <si>
    <t xml:space="preserve">-1580017164</t>
  </si>
  <si>
    <t xml:space="preserve">10</t>
  </si>
  <si>
    <t xml:space="preserve">968-pc 4</t>
  </si>
  <si>
    <t xml:space="preserve">Oprava poštovní schránky</t>
  </si>
  <si>
    <t xml:space="preserve">kus</t>
  </si>
  <si>
    <t xml:space="preserve">-76937850</t>
  </si>
  <si>
    <t xml:space="preserve">11</t>
  </si>
  <si>
    <t xml:space="preserve">968-pc 5</t>
  </si>
  <si>
    <t xml:space="preserve">Umýt vchodové dveře </t>
  </si>
  <si>
    <t xml:space="preserve">-1772675727</t>
  </si>
  <si>
    <t xml:space="preserve">1,5</t>
  </si>
  <si>
    <t xml:space="preserve">12</t>
  </si>
  <si>
    <t xml:space="preserve">968-pc 6</t>
  </si>
  <si>
    <t xml:space="preserve">Umýt obklad v kuchyni</t>
  </si>
  <si>
    <t xml:space="preserve">-384492366</t>
  </si>
  <si>
    <t xml:space="preserve">13</t>
  </si>
  <si>
    <t xml:space="preserve">968-pc 7</t>
  </si>
  <si>
    <t xml:space="preserve">umýt dlažbu, sokl-v m.č.1</t>
  </si>
  <si>
    <t xml:space="preserve">1305827667</t>
  </si>
  <si>
    <t xml:space="preserve">14</t>
  </si>
  <si>
    <t xml:space="preserve">968-pc 8</t>
  </si>
  <si>
    <t xml:space="preserve">Vyčištění dlažby a parapetu na balkonu-je zde olejový flek</t>
  </si>
  <si>
    <t xml:space="preserve">-1594230244</t>
  </si>
  <si>
    <t xml:space="preserve">978011111</t>
  </si>
  <si>
    <t xml:space="preserve">Otlučení (osekání) vnitřní vápenné nebo vápenocementové omítky stropů v rozsahu do 5 %</t>
  </si>
  <si>
    <t xml:space="preserve">-1330454533</t>
  </si>
  <si>
    <t xml:space="preserve">16</t>
  </si>
  <si>
    <t xml:space="preserve">978013121</t>
  </si>
  <si>
    <t xml:space="preserve">Otlučení (osekání) vnitřní vápenné nebo vápenocementové omítky stěn v rozsahu přes 5 do 10 %</t>
  </si>
  <si>
    <t xml:space="preserve">828009608</t>
  </si>
  <si>
    <t xml:space="preserve">17</t>
  </si>
  <si>
    <t xml:space="preserve">978013191</t>
  </si>
  <si>
    <t xml:space="preserve">Otlučení (osekání) vnitřní vápenné nebo vápenocementové omítky stěn v rozsahu 100 %</t>
  </si>
  <si>
    <t xml:space="preserve">327083862</t>
  </si>
  <si>
    <t xml:space="preserve">0,5+(1,1+0,6*2)*0,3</t>
  </si>
  <si>
    <t xml:space="preserve">18</t>
  </si>
  <si>
    <t xml:space="preserve">978059541</t>
  </si>
  <si>
    <t xml:space="preserve">Odsekání a odebrání obkladů stěn z vnitřních obkládaček plochy přes 1 m2</t>
  </si>
  <si>
    <t xml:space="preserve">-947584684</t>
  </si>
  <si>
    <t xml:space="preserve">0,5</t>
  </si>
  <si>
    <t xml:space="preserve">997</t>
  </si>
  <si>
    <t xml:space="preserve">Přesun sutě</t>
  </si>
  <si>
    <t xml:space="preserve">19</t>
  </si>
  <si>
    <t xml:space="preserve">997013213</t>
  </si>
  <si>
    <t xml:space="preserve">Vnitrostaveništní doprava suti a vybouraných hmot pro budovy v přes 9 do 12 m ručně</t>
  </si>
  <si>
    <t xml:space="preserve">t</t>
  </si>
  <si>
    <t xml:space="preserve">-1539232996</t>
  </si>
  <si>
    <t xml:space="preserve">20</t>
  </si>
  <si>
    <t xml:space="preserve">997013501</t>
  </si>
  <si>
    <t xml:space="preserve">Odvoz suti a vybouraných hmot na skládku nebo meziskládku do 1 km se složením</t>
  </si>
  <si>
    <t xml:space="preserve">1106210677</t>
  </si>
  <si>
    <t xml:space="preserve">997013509</t>
  </si>
  <si>
    <t xml:space="preserve">Příplatek k odvozu suti a vybouraných hmot na skládku ZKD 1 km přes 1 km</t>
  </si>
  <si>
    <t xml:space="preserve">1252241775</t>
  </si>
  <si>
    <t xml:space="preserve">1,939*14 'Přepočtené koeficientem množství</t>
  </si>
  <si>
    <t xml:space="preserve">22</t>
  </si>
  <si>
    <t xml:space="preserve">997013601</t>
  </si>
  <si>
    <t xml:space="preserve">Poplatek za uložení na skládce (skládkovné) stavebního odpadu</t>
  </si>
  <si>
    <t xml:space="preserve">1354184660</t>
  </si>
  <si>
    <t xml:space="preserve">998</t>
  </si>
  <si>
    <t xml:space="preserve">Přesun hmot</t>
  </si>
  <si>
    <t xml:space="preserve">23</t>
  </si>
  <si>
    <t xml:space="preserve">998018002</t>
  </si>
  <si>
    <t xml:space="preserve">Přesun hmot ruční pro budovy v přes 6 do 12 m</t>
  </si>
  <si>
    <t xml:space="preserve">-233050329</t>
  </si>
  <si>
    <t xml:space="preserve">PSV</t>
  </si>
  <si>
    <t xml:space="preserve">Práce a dodávky PSV</t>
  </si>
  <si>
    <t xml:space="preserve">722</t>
  </si>
  <si>
    <t xml:space="preserve">Zdravotechnika - vnitřní vodovod</t>
  </si>
  <si>
    <t xml:space="preserve">24</t>
  </si>
  <si>
    <t xml:space="preserve">7221-pc2</t>
  </si>
  <si>
    <t xml:space="preserve">Kontrola nebo výměna uzávěru teplé a stadené vody</t>
  </si>
  <si>
    <t xml:space="preserve">1404837023</t>
  </si>
  <si>
    <t xml:space="preserve">25</t>
  </si>
  <si>
    <t xml:space="preserve">998722202</t>
  </si>
  <si>
    <t xml:space="preserve">Přesun hmot procentní pro vnitřní vodovod v objektech v přes 6 do 12 m</t>
  </si>
  <si>
    <t xml:space="preserve">%</t>
  </si>
  <si>
    <t xml:space="preserve">617528774</t>
  </si>
  <si>
    <t xml:space="preserve">725</t>
  </si>
  <si>
    <t xml:space="preserve">Zdravotechnika - zařizovací předměty</t>
  </si>
  <si>
    <t xml:space="preserve">26</t>
  </si>
  <si>
    <t xml:space="preserve">725110814</t>
  </si>
  <si>
    <t xml:space="preserve">Demontáž klozetu Kombi</t>
  </si>
  <si>
    <t xml:space="preserve">soubor</t>
  </si>
  <si>
    <t xml:space="preserve">-319708835</t>
  </si>
  <si>
    <t xml:space="preserve">27</t>
  </si>
  <si>
    <t xml:space="preserve">725112171.1</t>
  </si>
  <si>
    <t xml:space="preserve">Kombi klozet s hlubokým splachováním odpad vodorovný komplet</t>
  </si>
  <si>
    <t xml:space="preserve">-1880808090</t>
  </si>
  <si>
    <t xml:space="preserve">28</t>
  </si>
  <si>
    <t xml:space="preserve">725-pc 1</t>
  </si>
  <si>
    <t xml:space="preserve">Oprava WC kombi-dodání nového prkýnka,hadičky a rohového ventilu</t>
  </si>
  <si>
    <t xml:space="preserve">-881756567</t>
  </si>
  <si>
    <t xml:space="preserve">29</t>
  </si>
  <si>
    <t xml:space="preserve">725-pc 2</t>
  </si>
  <si>
    <t xml:space="preserve">Oprava umyvadla-vyčištění a výměna sifonu</t>
  </si>
  <si>
    <t xml:space="preserve">594859161</t>
  </si>
  <si>
    <t xml:space="preserve">30</t>
  </si>
  <si>
    <t xml:space="preserve">725310823</t>
  </si>
  <si>
    <t xml:space="preserve">Demontáž dřez jednoduchý vestavěný v kuchyňských sestavách bez výtokových armatur</t>
  </si>
  <si>
    <t xml:space="preserve">1536707646</t>
  </si>
  <si>
    <t xml:space="preserve">31</t>
  </si>
  <si>
    <t xml:space="preserve">7256-pc 3</t>
  </si>
  <si>
    <t xml:space="preserve">Vyřazení sporáku na základě vyřazovacího protokolu, následná likvidace sporáku</t>
  </si>
  <si>
    <t xml:space="preserve">217154809</t>
  </si>
  <si>
    <t xml:space="preserve">32</t>
  </si>
  <si>
    <t xml:space="preserve">725820801</t>
  </si>
  <si>
    <t xml:space="preserve">Demontáž baterie nástěnné do G 3 / 4</t>
  </si>
  <si>
    <t xml:space="preserve">2029726906</t>
  </si>
  <si>
    <t xml:space="preserve">33</t>
  </si>
  <si>
    <t xml:space="preserve">725820802</t>
  </si>
  <si>
    <t xml:space="preserve">Demontáž baterie stojánkové do jednoho otvoru</t>
  </si>
  <si>
    <t xml:space="preserve">1079707711</t>
  </si>
  <si>
    <t xml:space="preserve">34</t>
  </si>
  <si>
    <t xml:space="preserve">725822613</t>
  </si>
  <si>
    <t xml:space="preserve">Baterie umyvadlová stojánková páková </t>
  </si>
  <si>
    <t xml:space="preserve">687726268</t>
  </si>
  <si>
    <t xml:space="preserve">35</t>
  </si>
  <si>
    <t xml:space="preserve">725831312</t>
  </si>
  <si>
    <t xml:space="preserve">Baterie vanová nástěnná páková s příslušenstvím a pevným držákem</t>
  </si>
  <si>
    <t xml:space="preserve">743925188</t>
  </si>
  <si>
    <t xml:space="preserve">36</t>
  </si>
  <si>
    <t xml:space="preserve">998725202</t>
  </si>
  <si>
    <t xml:space="preserve">Přesun hmot procentní pro zařizovací předměty v objektech v přes 6 do 12 m</t>
  </si>
  <si>
    <t xml:space="preserve">1378321472</t>
  </si>
  <si>
    <t xml:space="preserve">734</t>
  </si>
  <si>
    <t xml:space="preserve">Ústřední vytápění - armatury</t>
  </si>
  <si>
    <t xml:space="preserve">37</t>
  </si>
  <si>
    <t xml:space="preserve">734221682.GCM</t>
  </si>
  <si>
    <t xml:space="preserve">Kontrola nebo výměna termostatické hlavice a uzávěru</t>
  </si>
  <si>
    <t xml:space="preserve">-1772907490</t>
  </si>
  <si>
    <t xml:space="preserve">38</t>
  </si>
  <si>
    <t xml:space="preserve">734-pc 1</t>
  </si>
  <si>
    <t xml:space="preserve">Výměna prostorového termostatu</t>
  </si>
  <si>
    <t xml:space="preserve">-1337060058</t>
  </si>
  <si>
    <t xml:space="preserve">39</t>
  </si>
  <si>
    <t xml:space="preserve">998734202</t>
  </si>
  <si>
    <t xml:space="preserve">Přesun hmot procentní pro armatury v objektech v přes 6 do 12 m</t>
  </si>
  <si>
    <t xml:space="preserve">220083309</t>
  </si>
  <si>
    <t xml:space="preserve">735</t>
  </si>
  <si>
    <t xml:space="preserve">Ústřední vytápění - otopná tělesa</t>
  </si>
  <si>
    <t xml:space="preserve">40</t>
  </si>
  <si>
    <t xml:space="preserve">735152480.KRD</t>
  </si>
  <si>
    <t xml:space="preserve">D+m otopného tělesa-koupelnový žebřík -dle stávajícího</t>
  </si>
  <si>
    <t xml:space="preserve">1197741713</t>
  </si>
  <si>
    <t xml:space="preserve">41</t>
  </si>
  <si>
    <t xml:space="preserve">735161811</t>
  </si>
  <si>
    <t xml:space="preserve">Demontáž otopného tělesa koupelnového</t>
  </si>
  <si>
    <t xml:space="preserve">674113200</t>
  </si>
  <si>
    <t xml:space="preserve">42</t>
  </si>
  <si>
    <t xml:space="preserve">735191905</t>
  </si>
  <si>
    <t xml:space="preserve">Odvzdušnění otopných těles</t>
  </si>
  <si>
    <t xml:space="preserve">-1367472499</t>
  </si>
  <si>
    <t xml:space="preserve">43</t>
  </si>
  <si>
    <t xml:space="preserve">735191910</t>
  </si>
  <si>
    <t xml:space="preserve">Napuštění vody do otopných těles</t>
  </si>
  <si>
    <t xml:space="preserve">-372383475</t>
  </si>
  <si>
    <t xml:space="preserve">44</t>
  </si>
  <si>
    <t xml:space="preserve">735494811</t>
  </si>
  <si>
    <t xml:space="preserve">Vypuštění vody z otopných těles</t>
  </si>
  <si>
    <t xml:space="preserve">-282339234</t>
  </si>
  <si>
    <t xml:space="preserve">45</t>
  </si>
  <si>
    <t xml:space="preserve">735-pc 1</t>
  </si>
  <si>
    <t xml:space="preserve">Oprava a přichycení radiátoru</t>
  </si>
  <si>
    <t xml:space="preserve">-1817589611</t>
  </si>
  <si>
    <t xml:space="preserve">46</t>
  </si>
  <si>
    <t xml:space="preserve">998735202</t>
  </si>
  <si>
    <t xml:space="preserve">Přesun hmot procentní pro otopná tělesa v objektech v přes 6 do 12 m</t>
  </si>
  <si>
    <t xml:space="preserve">-386761316</t>
  </si>
  <si>
    <t xml:space="preserve">741</t>
  </si>
  <si>
    <t xml:space="preserve">Elektroinstalace - silnoproud</t>
  </si>
  <si>
    <t xml:space="preserve">47</t>
  </si>
  <si>
    <t xml:space="preserve">741330335</t>
  </si>
  <si>
    <t xml:space="preserve">Montáž ovladač tlačítkový vestavný-objímka se žárovkou</t>
  </si>
  <si>
    <t xml:space="preserve">-1720743715</t>
  </si>
  <si>
    <t xml:space="preserve">48</t>
  </si>
  <si>
    <t xml:space="preserve">M</t>
  </si>
  <si>
    <t xml:space="preserve">34512200</t>
  </si>
  <si>
    <t xml:space="preserve">objímka žárovky E14 svorcová 1253-040 termoplast</t>
  </si>
  <si>
    <t xml:space="preserve">1951470266</t>
  </si>
  <si>
    <t xml:space="preserve">49</t>
  </si>
  <si>
    <t xml:space="preserve">34774102</t>
  </si>
  <si>
    <t xml:space="preserve">žárovka LED E27 6W</t>
  </si>
  <si>
    <t xml:space="preserve">1772530624</t>
  </si>
  <si>
    <t xml:space="preserve">50</t>
  </si>
  <si>
    <t xml:space="preserve">741810001</t>
  </si>
  <si>
    <t xml:space="preserve">Celková prohlídka elektrického rozvodu a zařízení do 100 000,- Kč vč.revize</t>
  </si>
  <si>
    <t xml:space="preserve">300192615</t>
  </si>
  <si>
    <t xml:space="preserve">51</t>
  </si>
  <si>
    <t xml:space="preserve">741811011</t>
  </si>
  <si>
    <t xml:space="preserve">Kontrola rozvaděč nn silový hmotnosti do 200 kg</t>
  </si>
  <si>
    <t xml:space="preserve">1655125818</t>
  </si>
  <si>
    <t xml:space="preserve">52</t>
  </si>
  <si>
    <t xml:space="preserve">7418-pc 1</t>
  </si>
  <si>
    <t xml:space="preserve">D+M osvětlení kuchyňské linky pod horními skříňkami</t>
  </si>
  <si>
    <t xml:space="preserve">-1648573914</t>
  </si>
  <si>
    <t xml:space="preserve">53</t>
  </si>
  <si>
    <t xml:space="preserve">7418-pc 2</t>
  </si>
  <si>
    <t xml:space="preserve">Výměna  3x dvou zásuvek u kuchyňské linky</t>
  </si>
  <si>
    <t xml:space="preserve">-750254724</t>
  </si>
  <si>
    <t xml:space="preserve">54</t>
  </si>
  <si>
    <t xml:space="preserve">7418-pc 3</t>
  </si>
  <si>
    <t xml:space="preserve">D+m dvířek k rozvodné skříni</t>
  </si>
  <si>
    <t xml:space="preserve">-325291298</t>
  </si>
  <si>
    <t xml:space="preserve">55</t>
  </si>
  <si>
    <t xml:space="preserve">7420-pc 6</t>
  </si>
  <si>
    <t xml:space="preserve">Dodávka a montáž el.sporáku se sklokeramickou deskou-né indukční</t>
  </si>
  <si>
    <t xml:space="preserve">-1787494326</t>
  </si>
  <si>
    <t xml:space="preserve">56</t>
  </si>
  <si>
    <t xml:space="preserve">998741202</t>
  </si>
  <si>
    <t xml:space="preserve">Přesun hmot procentní pro silnoproud v objektech v přes 6 do 12 m</t>
  </si>
  <si>
    <t xml:space="preserve">-323574962</t>
  </si>
  <si>
    <t xml:space="preserve">742</t>
  </si>
  <si>
    <t xml:space="preserve">Elektroinstalace - slaboproud</t>
  </si>
  <si>
    <t xml:space="preserve">57</t>
  </si>
  <si>
    <t xml:space="preserve">742310006</t>
  </si>
  <si>
    <t xml:space="preserve">Montáž domácího nástěnného audio/video telefonu</t>
  </si>
  <si>
    <t xml:space="preserve">1349523141</t>
  </si>
  <si>
    <t xml:space="preserve">58</t>
  </si>
  <si>
    <t xml:space="preserve">38226805</t>
  </si>
  <si>
    <t xml:space="preserve">domovní telefon s ovládáním elektrického zámku</t>
  </si>
  <si>
    <t xml:space="preserve">50558415</t>
  </si>
  <si>
    <t xml:space="preserve">59</t>
  </si>
  <si>
    <t xml:space="preserve">742310806</t>
  </si>
  <si>
    <t xml:space="preserve">Demontáž domácího nástěnného audio/video telefonu</t>
  </si>
  <si>
    <t xml:space="preserve">1284958887</t>
  </si>
  <si>
    <t xml:space="preserve">60</t>
  </si>
  <si>
    <t xml:space="preserve">998742201</t>
  </si>
  <si>
    <t xml:space="preserve">Přesun hmot procentní pro slaboproud v objektech v do 6 m</t>
  </si>
  <si>
    <t xml:space="preserve">-1717069762</t>
  </si>
  <si>
    <t xml:space="preserve">766</t>
  </si>
  <si>
    <t xml:space="preserve">Konstrukce truhlářské</t>
  </si>
  <si>
    <t xml:space="preserve">61</t>
  </si>
  <si>
    <t xml:space="preserve">766-pc 1</t>
  </si>
  <si>
    <t xml:space="preserve">Výměna obložení u otvoru v příčce u kuchyně</t>
  </si>
  <si>
    <t xml:space="preserve">1316690316</t>
  </si>
  <si>
    <t xml:space="preserve">62</t>
  </si>
  <si>
    <t xml:space="preserve">766-pc 2</t>
  </si>
  <si>
    <t xml:space="preserve">Vyčištění, seřízení oken,oprava nebo výměna kování,oprava nebo výměna pákového mechanizmu</t>
  </si>
  <si>
    <t xml:space="preserve">-1159459824</t>
  </si>
  <si>
    <t xml:space="preserve">63</t>
  </si>
  <si>
    <t xml:space="preserve">766-pc 3</t>
  </si>
  <si>
    <t xml:space="preserve">Vyčištění, seřízení oken,oprava nebo výměna kování,demontáž žaluzií </t>
  </si>
  <si>
    <t xml:space="preserve">-839716484</t>
  </si>
  <si>
    <t xml:space="preserve">64</t>
  </si>
  <si>
    <t xml:space="preserve">766-pc 4</t>
  </si>
  <si>
    <t xml:space="preserve">Výměna dveří do koupelny a WC dveře bílé, plné 60/197cm včetně kování,klik,zámku a větracích mřížek a přechodových lišt</t>
  </si>
  <si>
    <t xml:space="preserve">-2009904116</t>
  </si>
  <si>
    <t xml:space="preserve">65</t>
  </si>
  <si>
    <t xml:space="preserve">766-pc 5</t>
  </si>
  <si>
    <t xml:space="preserve">Výměna dveří do předsíně- dveře bílé, prosklené  80/197cm včetně kování,klik,zámku </t>
  </si>
  <si>
    <t xml:space="preserve">786025262</t>
  </si>
  <si>
    <t xml:space="preserve">66</t>
  </si>
  <si>
    <t xml:space="preserve">766-pc 6</t>
  </si>
  <si>
    <t xml:space="preserve">Výměna dveří do ložnice- dveře bílé, plné  80/197cm včetně kování,klik,zámku </t>
  </si>
  <si>
    <t xml:space="preserve">-1536724715</t>
  </si>
  <si>
    <t xml:space="preserve">67</t>
  </si>
  <si>
    <t xml:space="preserve">766-pc 7</t>
  </si>
  <si>
    <t xml:space="preserve">D+m kuchynské linky a skříně- spodní skříňky včetně dřezu,stoj.baterie  a horní včetně digestoře -stejné členění</t>
  </si>
  <si>
    <t xml:space="preserve">509585056</t>
  </si>
  <si>
    <t xml:space="preserve">68</t>
  </si>
  <si>
    <t xml:space="preserve">766-pc 8</t>
  </si>
  <si>
    <t xml:space="preserve">Repase šatní skříně-umýt, oprava pantů a seřízení</t>
  </si>
  <si>
    <t xml:space="preserve">646388470</t>
  </si>
  <si>
    <t xml:space="preserve">69</t>
  </si>
  <si>
    <t xml:space="preserve">998766202</t>
  </si>
  <si>
    <t xml:space="preserve">Přesun hmot procentní pro kce truhlářské v objektech v přes 6 do 12 m</t>
  </si>
  <si>
    <t xml:space="preserve">960010543</t>
  </si>
  <si>
    <t xml:space="preserve">776</t>
  </si>
  <si>
    <t xml:space="preserve">Podlahy povlakové</t>
  </si>
  <si>
    <t xml:space="preserve">70</t>
  </si>
  <si>
    <t xml:space="preserve">776111115</t>
  </si>
  <si>
    <t xml:space="preserve">Broušení podkladu povlakových podlah před litím stěrky</t>
  </si>
  <si>
    <t xml:space="preserve">-95445875</t>
  </si>
  <si>
    <t xml:space="preserve">71</t>
  </si>
  <si>
    <t xml:space="preserve">776111311</t>
  </si>
  <si>
    <t xml:space="preserve">Vysátí podkladu povlakových podlah</t>
  </si>
  <si>
    <t xml:space="preserve">414666061</t>
  </si>
  <si>
    <t xml:space="preserve">35+6,1+12,55</t>
  </si>
  <si>
    <t xml:space="preserve">72</t>
  </si>
  <si>
    <t xml:space="preserve">776121112</t>
  </si>
  <si>
    <t xml:space="preserve">Vodou ředitelná penetrace savého podkladu povlakových podlah</t>
  </si>
  <si>
    <t xml:space="preserve">-1558164618</t>
  </si>
  <si>
    <t xml:space="preserve">73</t>
  </si>
  <si>
    <t xml:space="preserve">776141111</t>
  </si>
  <si>
    <t xml:space="preserve">Stěrka podlahová nivelační pro vyrovnání podkladu povlakových podlah pevnosti 20 MPa tl do 3 mm</t>
  </si>
  <si>
    <t xml:space="preserve">870501064</t>
  </si>
  <si>
    <t xml:space="preserve">74</t>
  </si>
  <si>
    <t xml:space="preserve">776201811</t>
  </si>
  <si>
    <t xml:space="preserve">Demontáž lepených povlakových podlah bez podložky ručně</t>
  </si>
  <si>
    <t xml:space="preserve">-1337420878</t>
  </si>
  <si>
    <t xml:space="preserve">75</t>
  </si>
  <si>
    <t xml:space="preserve">776221111</t>
  </si>
  <si>
    <t xml:space="preserve">Lepení pásů z PVC standardním lepidlem</t>
  </si>
  <si>
    <t xml:space="preserve">-993163435</t>
  </si>
  <si>
    <t xml:space="preserve">76</t>
  </si>
  <si>
    <t xml:space="preserve">28412245</t>
  </si>
  <si>
    <t xml:space="preserve">krytina podlahová PVC tl 2mm</t>
  </si>
  <si>
    <t xml:space="preserve">-576733843</t>
  </si>
  <si>
    <t xml:space="preserve">53,65*1,1 'Přepočtené koeficientem množství</t>
  </si>
  <si>
    <t xml:space="preserve">77</t>
  </si>
  <si>
    <t xml:space="preserve">776223112R</t>
  </si>
  <si>
    <t xml:space="preserve">Spoj povlakových podlahovin z PVC svařováním za studena</t>
  </si>
  <si>
    <t xml:space="preserve">726372958</t>
  </si>
  <si>
    <t xml:space="preserve">78</t>
  </si>
  <si>
    <t xml:space="preserve">776421111R</t>
  </si>
  <si>
    <t xml:space="preserve">Montáž a dod.obvodových lišt lepením</t>
  </si>
  <si>
    <t xml:space="preserve">m</t>
  </si>
  <si>
    <t xml:space="preserve">-1994615949</t>
  </si>
  <si>
    <t xml:space="preserve">(5,2+1,7+6,35+2+3,6+1,7+3,7+3,85)*2</t>
  </si>
  <si>
    <t xml:space="preserve">79</t>
  </si>
  <si>
    <t xml:space="preserve">776-pc 1</t>
  </si>
  <si>
    <t xml:space="preserve">D+m přechodových lišt</t>
  </si>
  <si>
    <t xml:space="preserve">1060795501</t>
  </si>
  <si>
    <t xml:space="preserve">80</t>
  </si>
  <si>
    <t xml:space="preserve">998776202</t>
  </si>
  <si>
    <t xml:space="preserve">Přesun hmot procentní pro podlahy povlakové v objektech v přes 6 do 12 m</t>
  </si>
  <si>
    <t xml:space="preserve">-1070463192</t>
  </si>
  <si>
    <t xml:space="preserve">781</t>
  </si>
  <si>
    <t xml:space="preserve">Dokončovací práce - obklady</t>
  </si>
  <si>
    <t xml:space="preserve">81</t>
  </si>
  <si>
    <t xml:space="preserve">781-pc 1</t>
  </si>
  <si>
    <t xml:space="preserve">Odstranění skleněných poliček u vany</t>
  </si>
  <si>
    <t xml:space="preserve">-1345155120</t>
  </si>
  <si>
    <t xml:space="preserve">82</t>
  </si>
  <si>
    <t xml:space="preserve">781473922</t>
  </si>
  <si>
    <t xml:space="preserve">Výměna obkladačky keramické lepené velikosti přes 19 do 22 ks/m2</t>
  </si>
  <si>
    <t xml:space="preserve">531178771</t>
  </si>
  <si>
    <t xml:space="preserve">83</t>
  </si>
  <si>
    <t xml:space="preserve">59761040</t>
  </si>
  <si>
    <t xml:space="preserve">obklad keramický hladký přes 19 do 22ks/m2 </t>
  </si>
  <si>
    <t xml:space="preserve">-1783419144</t>
  </si>
  <si>
    <t xml:space="preserve">0,15*0,15*10*1,15</t>
  </si>
  <si>
    <t xml:space="preserve">84</t>
  </si>
  <si>
    <t xml:space="preserve">781495115</t>
  </si>
  <si>
    <t xml:space="preserve">Přespárování vnitřních obkladů silikonem</t>
  </si>
  <si>
    <t xml:space="preserve">1577992310</t>
  </si>
  <si>
    <t xml:space="preserve">1,85+0,75*2+1,85+2</t>
  </si>
  <si>
    <t xml:space="preserve">85</t>
  </si>
  <si>
    <t xml:space="preserve">781495211</t>
  </si>
  <si>
    <t xml:space="preserve">Čištění vnitřních ploch stěn obkladu chemickými prostředky-plíseň</t>
  </si>
  <si>
    <t xml:space="preserve">-1874948718</t>
  </si>
  <si>
    <t xml:space="preserve">86</t>
  </si>
  <si>
    <t xml:space="preserve">998781202</t>
  </si>
  <si>
    <t xml:space="preserve">Přesun hmot procentní pro obklady keramické v objektech v přes 6 do 12 m</t>
  </si>
  <si>
    <t xml:space="preserve">-295873295</t>
  </si>
  <si>
    <t xml:space="preserve">783</t>
  </si>
  <si>
    <t xml:space="preserve">Dokončovací práce - nátěry</t>
  </si>
  <si>
    <t xml:space="preserve">87</t>
  </si>
  <si>
    <t xml:space="preserve">783306801</t>
  </si>
  <si>
    <t xml:space="preserve">Odstranění nátěru ze zámečnických konstrukcí obroušením</t>
  </si>
  <si>
    <t xml:space="preserve">-1448445860</t>
  </si>
  <si>
    <t xml:space="preserve">4,6*0,25*2+4,8*0,25*2</t>
  </si>
  <si>
    <t xml:space="preserve">88</t>
  </si>
  <si>
    <t xml:space="preserve">783314101</t>
  </si>
  <si>
    <t xml:space="preserve">Základní jednonásobný syntetický nátěr zámečnických konstrukcí</t>
  </si>
  <si>
    <t xml:space="preserve">-1182070472</t>
  </si>
  <si>
    <t xml:space="preserve">89</t>
  </si>
  <si>
    <t xml:space="preserve">783315101</t>
  </si>
  <si>
    <t xml:space="preserve">Mezinátěr jednonásobný syntetický standardní zámečnických konstrukcí</t>
  </si>
  <si>
    <t xml:space="preserve">1613293544</t>
  </si>
  <si>
    <t xml:space="preserve">90</t>
  </si>
  <si>
    <t xml:space="preserve">783317101</t>
  </si>
  <si>
    <t xml:space="preserve">Krycí jednonásobný syntetický standardní nátěr zámečnických konstrukcí</t>
  </si>
  <si>
    <t xml:space="preserve">-2110137232</t>
  </si>
  <si>
    <t xml:space="preserve">784</t>
  </si>
  <si>
    <t xml:space="preserve">Dokončovací práce - malby a tapety</t>
  </si>
  <si>
    <t xml:space="preserve">91</t>
  </si>
  <si>
    <t xml:space="preserve">784121001</t>
  </si>
  <si>
    <t xml:space="preserve">Oškrabání malby v mísnostech v do 3,80 m</t>
  </si>
  <si>
    <t xml:space="preserve">1192773727</t>
  </si>
  <si>
    <t xml:space="preserve">Mezisoučet</t>
  </si>
  <si>
    <t xml:space="preserve">"1"(1,6+1,55)*2*2,65</t>
  </si>
  <si>
    <t xml:space="preserve">"2"(1,35+1,6)*2*0,65+4</t>
  </si>
  <si>
    <t xml:space="preserve">"3"(6,35+5,17+1,7+2,25)*2*2,65</t>
  </si>
  <si>
    <t xml:space="preserve">"4"(3,61+1,7+3,6)*2*2,65</t>
  </si>
  <si>
    <t xml:space="preserve">"5"(2,35+1,85)*2*0,65+4</t>
  </si>
  <si>
    <t xml:space="preserve">"6"(3,7+3,86)*2*2,65</t>
  </si>
  <si>
    <t xml:space="preserve">92</t>
  </si>
  <si>
    <t xml:space="preserve">784121011</t>
  </si>
  <si>
    <t xml:space="preserve">Rozmývání podkladu po oškrabání malby v místnostech v do 3,80 m</t>
  </si>
  <si>
    <t xml:space="preserve">899384913</t>
  </si>
  <si>
    <t xml:space="preserve">93</t>
  </si>
  <si>
    <t xml:space="preserve">784141001</t>
  </si>
  <si>
    <t xml:space="preserve">Ošetření plísní napadených ploch včetně odstranění plísní v místnostech v do 3,80 m</t>
  </si>
  <si>
    <t xml:space="preserve">873100637</t>
  </si>
  <si>
    <t xml:space="preserve">1,0+4</t>
  </si>
  <si>
    <t xml:space="preserve">94</t>
  </si>
  <si>
    <t xml:space="preserve">784151031</t>
  </si>
  <si>
    <t xml:space="preserve">Dvojnásobné izolování nitrocelulózovým lakem v místnostech v do 3,80 m</t>
  </si>
  <si>
    <t xml:space="preserve">-63856986</t>
  </si>
  <si>
    <t xml:space="preserve">95</t>
  </si>
  <si>
    <t xml:space="preserve">784221101</t>
  </si>
  <si>
    <t xml:space="preserve">Dvojnásobné bílé malby ze směsí za sucha dobře otěruvzdorných v místnostech do 3,80 m</t>
  </si>
  <si>
    <t xml:space="preserve">-853318666</t>
  </si>
  <si>
    <t xml:space="preserve">HZS</t>
  </si>
  <si>
    <t xml:space="preserve">Hodinové zúčtovací sazby</t>
  </si>
  <si>
    <t xml:space="preserve">96</t>
  </si>
  <si>
    <t xml:space="preserve">HZS2211</t>
  </si>
  <si>
    <t xml:space="preserve">Hodinová zúčtovací sazba instalatér</t>
  </si>
  <si>
    <t xml:space="preserve">512</t>
  </si>
  <si>
    <t xml:space="preserve">112487445</t>
  </si>
  <si>
    <t xml:space="preserve">"drobné pomocné instalatérské práce"3</t>
  </si>
  <si>
    <t xml:space="preserve">97</t>
  </si>
  <si>
    <t xml:space="preserve">HZS2231</t>
  </si>
  <si>
    <t xml:space="preserve">Hodinová zúčtovací sazba elektrikář</t>
  </si>
  <si>
    <t xml:space="preserve">-1314591095</t>
  </si>
  <si>
    <t xml:space="preserve">" prohlídka systému"3</t>
  </si>
  <si>
    <t xml:space="preserve">"drobné pomocné práce"1</t>
  </si>
  <si>
    <t xml:space="preserve">VRN</t>
  </si>
  <si>
    <t xml:space="preserve">Vedlejší rozpočtové náklady</t>
  </si>
  <si>
    <t xml:space="preserve">VRN3</t>
  </si>
  <si>
    <t xml:space="preserve">Zařízení staveniště</t>
  </si>
  <si>
    <t xml:space="preserve">98</t>
  </si>
  <si>
    <t xml:space="preserve">030001000</t>
  </si>
  <si>
    <t xml:space="preserve">Zařízení staveniště 1%</t>
  </si>
  <si>
    <t xml:space="preserve">1024</t>
  </si>
  <si>
    <t xml:space="preserve">-718552848</t>
  </si>
  <si>
    <t xml:space="preserve">VRN6</t>
  </si>
  <si>
    <t xml:space="preserve">Územní vlivy</t>
  </si>
  <si>
    <t xml:space="preserve">99</t>
  </si>
  <si>
    <t xml:space="preserve">060001000</t>
  </si>
  <si>
    <t xml:space="preserve">Územní vlivy 3,2%</t>
  </si>
  <si>
    <t xml:space="preserve">1096715089</t>
  </si>
  <si>
    <t xml:space="preserve">VRN7</t>
  </si>
  <si>
    <t xml:space="preserve">Provozní vlivy</t>
  </si>
  <si>
    <t xml:space="preserve">100</t>
  </si>
  <si>
    <t xml:space="preserve">070001000</t>
  </si>
  <si>
    <t xml:space="preserve">Provozní vlivy 1%</t>
  </si>
  <si>
    <t xml:space="preserve">162689267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</si>
</sst>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#,##0.00"/>
    <numFmt numFmtId="167" formatCode="#,##0.00%"/>
    <numFmt numFmtId="168" formatCode="General"/>
    <numFmt numFmtId="169" formatCode="dd\.mm\.yyyy"/>
    <numFmt numFmtId="170" formatCode="#,##0.00000"/>
    <numFmt numFmtId="171" formatCode="#,##0.000"/>
  </numFmts>
  <fonts count="41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rgb="FF0000FF"/>
      <name val="Wingdings 2"/>
      <family val="0"/>
      <charset val="1"/>
    </font>
    <font>
      <u val="single"/>
      <sz val="11"/>
      <color rgb="FF0000FF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8"/>
      <color rgb="FF505050"/>
      <name val="Arial CE"/>
      <family val="0"/>
      <charset val="1"/>
    </font>
    <font>
      <sz val="7"/>
      <color rgb="FF969696"/>
      <name val="Arial CE"/>
      <family val="0"/>
      <charset val="1"/>
    </font>
    <font>
      <sz val="8"/>
      <color rgb="FFFF0000"/>
      <name val="Arial CE"/>
      <family val="0"/>
      <charset val="1"/>
    </font>
    <font>
      <sz val="8"/>
      <name val="Arial CE"/>
      <family val="0"/>
      <charset val="1"/>
    </font>
    <font>
      <i val="true"/>
      <sz val="9"/>
      <color rgb="FF0000FF"/>
      <name val="Arial CE"/>
      <family val="0"/>
      <charset val="1"/>
    </font>
    <font>
      <i val="true"/>
      <sz val="8"/>
      <color rgb="FF0000FF"/>
      <name val="Arial CE"/>
      <family val="0"/>
      <charset val="1"/>
    </font>
    <font>
      <sz val="8"/>
      <color rgb="FF0000A8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1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4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4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2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3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4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71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8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8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8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8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38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8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8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40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4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0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40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dxfs count="9">
    <dxf>
      <fill>
        <patternFill patternType="solid">
          <fgColor rgb="FFD2D2D2"/>
        </patternFill>
      </fill>
    </dxf>
    <dxf>
      <fill>
        <patternFill patternType="solid">
          <fgColor rgb="00FFFFFF"/>
        </patternFill>
      </fill>
    </dxf>
    <dxf>
      <fill>
        <patternFill patternType="solid">
          <fgColor rgb="FF0000FF"/>
        </patternFill>
      </fill>
    </dxf>
    <dxf>
      <fill>
        <patternFill patternType="solid">
          <fgColor rgb="FF960000"/>
        </patternFill>
      </fill>
    </dxf>
    <dxf>
      <fill>
        <patternFill patternType="solid">
          <fgColor rgb="FF003366"/>
        </patternFill>
      </fill>
    </dxf>
    <dxf>
      <fill>
        <patternFill patternType="solid">
          <fgColor rgb="FF969696"/>
        </patternFill>
      </fill>
    </dxf>
    <dxf>
      <fill>
        <patternFill patternType="solid">
          <fgColor rgb="FF0000A8"/>
        </patternFill>
      </fill>
    </dxf>
    <dxf>
      <fill>
        <patternFill patternType="solid">
          <fgColor rgb="FF505050"/>
        </patternFill>
      </fill>
    </dxf>
    <dxf>
      <fill>
        <patternFill patternType="solid">
          <fgColor rgb="FFFF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A8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/><Relationship Id="rId2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/><Relationship Id="rId2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0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1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CL9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1" sqref="F169:G176 A1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6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7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6"/>
      <c r="D4" s="7" t="s">
        <v>8</v>
      </c>
      <c r="AR4" s="6"/>
      <c r="AS4" s="8" t="s">
        <v>9</v>
      </c>
      <c r="BE4" s="9" t="s">
        <v>10</v>
      </c>
      <c r="BS4" s="3" t="s">
        <v>11</v>
      </c>
    </row>
    <row r="5" customFormat="false" ht="12" hidden="false" customHeight="true" outlineLevel="0" collapsed="false">
      <c r="B5" s="6"/>
      <c r="D5" s="10" t="s">
        <v>12</v>
      </c>
      <c r="K5" s="11" t="s">
        <v>13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R5" s="6"/>
      <c r="BE5" s="12" t="s">
        <v>14</v>
      </c>
      <c r="BS5" s="3" t="s">
        <v>5</v>
      </c>
    </row>
    <row r="6" customFormat="false" ht="36.95" hidden="false" customHeight="true" outlineLevel="0" collapsed="false">
      <c r="B6" s="6"/>
      <c r="D6" s="13" t="s">
        <v>15</v>
      </c>
      <c r="K6" s="14" t="s">
        <v>16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17</v>
      </c>
      <c r="K7" s="16"/>
      <c r="AK7" s="15" t="s">
        <v>18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19</v>
      </c>
      <c r="K8" s="16" t="s">
        <v>20</v>
      </c>
      <c r="AK8" s="15" t="s">
        <v>21</v>
      </c>
      <c r="AN8" s="17" t="s">
        <v>22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23</v>
      </c>
      <c r="AK10" s="15" t="s">
        <v>24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25</v>
      </c>
      <c r="AK11" s="15" t="s">
        <v>26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27</v>
      </c>
      <c r="AK13" s="15" t="s">
        <v>24</v>
      </c>
      <c r="AN13" s="18" t="s">
        <v>28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28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26</v>
      </c>
      <c r="AN14" s="18" t="s">
        <v>28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29</v>
      </c>
      <c r="AK16" s="15" t="s">
        <v>24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30</v>
      </c>
      <c r="AK17" s="15" t="s">
        <v>26</v>
      </c>
      <c r="AN17" s="16"/>
      <c r="AR17" s="6"/>
      <c r="BE17" s="12"/>
      <c r="BS17" s="3" t="s">
        <v>31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32</v>
      </c>
      <c r="AK19" s="15" t="s">
        <v>24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30</v>
      </c>
      <c r="AK20" s="15" t="s">
        <v>26</v>
      </c>
      <c r="AN20" s="16"/>
      <c r="AR20" s="6"/>
      <c r="BE20" s="12"/>
      <c r="BS20" s="3" t="s">
        <v>31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33</v>
      </c>
      <c r="AR22" s="6"/>
      <c r="BE22" s="12"/>
    </row>
    <row r="23" customFormat="false" ht="16.5" hidden="false" customHeight="true" outlineLevel="0" collapsed="false">
      <c r="B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34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P26" s="22"/>
      <c r="AQ26" s="22"/>
      <c r="AR26" s="23"/>
      <c r="BE26" s="12"/>
    </row>
    <row r="27" s="27" customFormat="tru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s="27" customFormat="tru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35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36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37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38</v>
      </c>
      <c r="F29" s="15" t="s">
        <v>39</v>
      </c>
      <c r="L29" s="31" t="n">
        <v>0.21</v>
      </c>
      <c r="M29" s="31"/>
      <c r="N29" s="31"/>
      <c r="O29" s="31"/>
      <c r="P29" s="31"/>
      <c r="W29" s="32" t="n">
        <f aca="false">ROUND(AZ94, 2)</f>
        <v>0</v>
      </c>
      <c r="X29" s="32"/>
      <c r="Y29" s="32"/>
      <c r="Z29" s="32"/>
      <c r="AA29" s="32"/>
      <c r="AB29" s="32"/>
      <c r="AC29" s="32"/>
      <c r="AD29" s="32"/>
      <c r="AE29" s="32"/>
      <c r="AK29" s="32" t="n">
        <f aca="false">ROUND(AV94, 2)</f>
        <v>0</v>
      </c>
      <c r="AL29" s="32"/>
      <c r="AM29" s="32"/>
      <c r="AN29" s="32"/>
      <c r="AO29" s="32"/>
      <c r="AR29" s="30"/>
      <c r="BE29" s="12"/>
    </row>
    <row r="30" s="29" customFormat="true" ht="14.4" hidden="false" customHeight="true" outlineLevel="0" collapsed="false">
      <c r="B30" s="30"/>
      <c r="F30" s="15" t="s">
        <v>40</v>
      </c>
      <c r="L30" s="31" t="n">
        <v>0.15</v>
      </c>
      <c r="M30" s="31"/>
      <c r="N30" s="31"/>
      <c r="O30" s="31"/>
      <c r="P30" s="31"/>
      <c r="W30" s="32" t="n">
        <f aca="false">ROUND(BA94, 2)</f>
        <v>0</v>
      </c>
      <c r="X30" s="32"/>
      <c r="Y30" s="32"/>
      <c r="Z30" s="32"/>
      <c r="AA30" s="32"/>
      <c r="AB30" s="32"/>
      <c r="AC30" s="32"/>
      <c r="AD30" s="32"/>
      <c r="AE30" s="32"/>
      <c r="AK30" s="32" t="n">
        <f aca="false">ROUND(AW94, 2)</f>
        <v>0</v>
      </c>
      <c r="AL30" s="32"/>
      <c r="AM30" s="32"/>
      <c r="AN30" s="32"/>
      <c r="AO30" s="32"/>
      <c r="AR30" s="30"/>
      <c r="BE30" s="12"/>
    </row>
    <row r="31" s="29" customFormat="true" ht="14.4" hidden="true" customHeight="true" outlineLevel="0" collapsed="false">
      <c r="B31" s="30"/>
      <c r="F31" s="15" t="s">
        <v>41</v>
      </c>
      <c r="L31" s="31" t="n">
        <v>0.21</v>
      </c>
      <c r="M31" s="31"/>
      <c r="N31" s="31"/>
      <c r="O31" s="31"/>
      <c r="P31" s="31"/>
      <c r="W31" s="32" t="n">
        <f aca="false">ROUND(BB94, 2)</f>
        <v>0</v>
      </c>
      <c r="X31" s="32"/>
      <c r="Y31" s="32"/>
      <c r="Z31" s="32"/>
      <c r="AA31" s="32"/>
      <c r="AB31" s="32"/>
      <c r="AC31" s="32"/>
      <c r="AD31" s="32"/>
      <c r="AE31" s="32"/>
      <c r="AK31" s="32" t="n">
        <v>0</v>
      </c>
      <c r="AL31" s="32"/>
      <c r="AM31" s="32"/>
      <c r="AN31" s="32"/>
      <c r="AO31" s="32"/>
      <c r="AR31" s="30"/>
      <c r="BE31" s="12"/>
    </row>
    <row r="32" s="29" customFormat="true" ht="14.4" hidden="true" customHeight="true" outlineLevel="0" collapsed="false">
      <c r="B32" s="30"/>
      <c r="F32" s="15" t="s">
        <v>42</v>
      </c>
      <c r="L32" s="31" t="n">
        <v>0.15</v>
      </c>
      <c r="M32" s="31"/>
      <c r="N32" s="31"/>
      <c r="O32" s="31"/>
      <c r="P32" s="31"/>
      <c r="W32" s="32" t="n">
        <f aca="false">ROUND(BC94, 2)</f>
        <v>0</v>
      </c>
      <c r="X32" s="32"/>
      <c r="Y32" s="32"/>
      <c r="Z32" s="32"/>
      <c r="AA32" s="32"/>
      <c r="AB32" s="32"/>
      <c r="AC32" s="32"/>
      <c r="AD32" s="32"/>
      <c r="AE32" s="32"/>
      <c r="AK32" s="32" t="n">
        <v>0</v>
      </c>
      <c r="AL32" s="32"/>
      <c r="AM32" s="32"/>
      <c r="AN32" s="32"/>
      <c r="AO32" s="32"/>
      <c r="AR32" s="30"/>
      <c r="BE32" s="12"/>
    </row>
    <row r="33" s="29" customFormat="true" ht="14.4" hidden="true" customHeight="true" outlineLevel="0" collapsed="false">
      <c r="B33" s="30"/>
      <c r="F33" s="15" t="s">
        <v>43</v>
      </c>
      <c r="L33" s="31" t="n">
        <v>0</v>
      </c>
      <c r="M33" s="31"/>
      <c r="N33" s="31"/>
      <c r="O33" s="31"/>
      <c r="P33" s="31"/>
      <c r="W33" s="32" t="n">
        <f aca="false">ROUND(BD94, 2)</f>
        <v>0</v>
      </c>
      <c r="X33" s="32"/>
      <c r="Y33" s="32"/>
      <c r="Z33" s="32"/>
      <c r="AA33" s="32"/>
      <c r="AB33" s="32"/>
      <c r="AC33" s="32"/>
      <c r="AD33" s="32"/>
      <c r="AE33" s="32"/>
      <c r="AK33" s="32" t="n">
        <v>0</v>
      </c>
      <c r="AL33" s="32"/>
      <c r="AM33" s="32"/>
      <c r="AN33" s="32"/>
      <c r="AO33" s="32"/>
      <c r="AR33" s="30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s="27" customFormat="true" ht="25.9" hidden="false" customHeight="true" outlineLevel="0" collapsed="false">
      <c r="A35" s="22"/>
      <c r="B35" s="23"/>
      <c r="C35" s="33"/>
      <c r="D35" s="34" t="s">
        <v>44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45</v>
      </c>
      <c r="U35" s="35"/>
      <c r="V35" s="35"/>
      <c r="W35" s="35"/>
      <c r="X35" s="37" t="s">
        <v>46</v>
      </c>
      <c r="Y35" s="37"/>
      <c r="Z35" s="37"/>
      <c r="AA35" s="37"/>
      <c r="AB35" s="37"/>
      <c r="AC35" s="35"/>
      <c r="AD35" s="35"/>
      <c r="AE35" s="35"/>
      <c r="AF35" s="35"/>
      <c r="AG35" s="35"/>
      <c r="AH35" s="35"/>
      <c r="AI35" s="35"/>
      <c r="AJ35" s="35"/>
      <c r="AK35" s="38" t="n">
        <f aca="false">SUM(AK26:AK33)</f>
        <v>0</v>
      </c>
      <c r="AL35" s="38"/>
      <c r="AM35" s="38"/>
      <c r="AN35" s="38"/>
      <c r="AO35" s="38"/>
      <c r="AP35" s="33"/>
      <c r="AQ35" s="33"/>
      <c r="AR35" s="23"/>
      <c r="B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="27" customFormat="tru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39"/>
      <c r="D49" s="40" t="s">
        <v>47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48</v>
      </c>
      <c r="AI49" s="41"/>
      <c r="AJ49" s="41"/>
      <c r="AK49" s="41"/>
      <c r="AL49" s="41"/>
      <c r="AM49" s="41"/>
      <c r="AN49" s="41"/>
      <c r="AO49" s="41"/>
      <c r="AR49" s="39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2" t="s">
        <v>49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2" t="s">
        <v>50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2" t="s">
        <v>49</v>
      </c>
      <c r="AI60" s="25"/>
      <c r="AJ60" s="25"/>
      <c r="AK60" s="25"/>
      <c r="AL60" s="25"/>
      <c r="AM60" s="42" t="s">
        <v>50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0" t="s">
        <v>51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52</v>
      </c>
      <c r="AI64" s="43"/>
      <c r="AJ64" s="43"/>
      <c r="AK64" s="43"/>
      <c r="AL64" s="43"/>
      <c r="AM64" s="43"/>
      <c r="AN64" s="43"/>
      <c r="AO64" s="43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2" t="s">
        <v>49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2" t="s">
        <v>50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2" t="s">
        <v>49</v>
      </c>
      <c r="AI75" s="25"/>
      <c r="AJ75" s="25"/>
      <c r="AK75" s="25"/>
      <c r="AL75" s="25"/>
      <c r="AM75" s="42" t="s">
        <v>50</v>
      </c>
      <c r="AN75" s="25"/>
      <c r="AO75" s="25"/>
      <c r="AP75" s="22"/>
      <c r="AQ75" s="22"/>
      <c r="AR75" s="23"/>
      <c r="BE75" s="22"/>
    </row>
    <row r="76" s="27" customFormat="tru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s="27" customFormat="true" ht="6.95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3"/>
      <c r="B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3"/>
      <c r="BE81" s="22"/>
    </row>
    <row r="82" s="27" customFormat="true" ht="24.95" hidden="false" customHeight="true" outlineLevel="0" collapsed="false">
      <c r="A82" s="22"/>
      <c r="B82" s="23"/>
      <c r="C82" s="7" t="s">
        <v>53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48" customFormat="true" ht="12" hidden="false" customHeight="true" outlineLevel="0" collapsed="false">
      <c r="B84" s="49"/>
      <c r="C84" s="15" t="s">
        <v>12</v>
      </c>
      <c r="L84" s="48" t="str">
        <f aca="false">K5</f>
        <v>Jablon315</v>
      </c>
      <c r="AR84" s="49"/>
    </row>
    <row r="85" s="50" customFormat="true" ht="36.95" hidden="false" customHeight="true" outlineLevel="0" collapsed="false">
      <c r="B85" s="51"/>
      <c r="C85" s="52" t="s">
        <v>15</v>
      </c>
      <c r="L85" s="53" t="str">
        <f aca="false">K6</f>
        <v>Oprava bytu č.315</v>
      </c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R85" s="51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22"/>
      <c r="G87" s="22"/>
      <c r="H87" s="22"/>
      <c r="I87" s="22"/>
      <c r="J87" s="22"/>
      <c r="K87" s="22"/>
      <c r="L87" s="54" t="str">
        <f aca="false">IF(K8="","",K8)</f>
        <v>Jabloňova 22-28,Brno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21</v>
      </c>
      <c r="AJ87" s="22"/>
      <c r="AK87" s="22"/>
      <c r="AL87" s="22"/>
      <c r="AM87" s="55" t="str">
        <f aca="false">IF(AN8= "","",AN8)</f>
        <v>21. 8. 2023</v>
      </c>
      <c r="AN87" s="55"/>
      <c r="AO87" s="22"/>
      <c r="AP87" s="22"/>
      <c r="AQ87" s="22"/>
      <c r="AR87" s="23"/>
      <c r="B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22"/>
      <c r="G89" s="22"/>
      <c r="H89" s="22"/>
      <c r="I89" s="22"/>
      <c r="J89" s="22"/>
      <c r="K89" s="22"/>
      <c r="L89" s="48" t="str">
        <f aca="false">IF(E11= "","",E11)</f>
        <v>MmBrna,OSM,Husova 3,Brno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29</v>
      </c>
      <c r="AJ89" s="22"/>
      <c r="AK89" s="22"/>
      <c r="AL89" s="22"/>
      <c r="AM89" s="56" t="str">
        <f aca="false">IF(E17="","",E17)</f>
        <v>Radka Volková</v>
      </c>
      <c r="AN89" s="56"/>
      <c r="AO89" s="56"/>
      <c r="AP89" s="56"/>
      <c r="AQ89" s="22"/>
      <c r="AR89" s="23"/>
      <c r="AS89" s="57" t="s">
        <v>54</v>
      </c>
      <c r="AT89" s="57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22"/>
      <c r="G90" s="22"/>
      <c r="H90" s="22"/>
      <c r="I90" s="22"/>
      <c r="J90" s="22"/>
      <c r="K90" s="22"/>
      <c r="L90" s="48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32</v>
      </c>
      <c r="AJ90" s="22"/>
      <c r="AK90" s="22"/>
      <c r="AL90" s="22"/>
      <c r="AM90" s="56" t="str">
        <f aca="false">IF(E20="","",E20)</f>
        <v>Radka Volková</v>
      </c>
      <c r="AN90" s="56"/>
      <c r="AO90" s="56"/>
      <c r="AP90" s="56"/>
      <c r="AQ90" s="22"/>
      <c r="AR90" s="23"/>
      <c r="AS90" s="57"/>
      <c r="AT90" s="57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22"/>
    </row>
    <row r="91" s="27" customFormat="tru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57"/>
      <c r="AT91" s="57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22"/>
    </row>
    <row r="92" s="27" customFormat="true" ht="29.3" hidden="false" customHeight="true" outlineLevel="0" collapsed="false">
      <c r="A92" s="22"/>
      <c r="B92" s="23"/>
      <c r="C92" s="62" t="s">
        <v>55</v>
      </c>
      <c r="D92" s="62"/>
      <c r="E92" s="62"/>
      <c r="F92" s="62"/>
      <c r="G92" s="62"/>
      <c r="H92" s="63"/>
      <c r="I92" s="64" t="s">
        <v>56</v>
      </c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5" t="s">
        <v>57</v>
      </c>
      <c r="AH92" s="65"/>
      <c r="AI92" s="65"/>
      <c r="AJ92" s="65"/>
      <c r="AK92" s="65"/>
      <c r="AL92" s="65"/>
      <c r="AM92" s="65"/>
      <c r="AN92" s="66" t="s">
        <v>58</v>
      </c>
      <c r="AO92" s="66"/>
      <c r="AP92" s="66"/>
      <c r="AQ92" s="67" t="s">
        <v>59</v>
      </c>
      <c r="AR92" s="23"/>
      <c r="AS92" s="68" t="s">
        <v>60</v>
      </c>
      <c r="AT92" s="69" t="s">
        <v>61</v>
      </c>
      <c r="AU92" s="69" t="s">
        <v>62</v>
      </c>
      <c r="AV92" s="69" t="s">
        <v>63</v>
      </c>
      <c r="AW92" s="69" t="s">
        <v>64</v>
      </c>
      <c r="AX92" s="69" t="s">
        <v>65</v>
      </c>
      <c r="AY92" s="69" t="s">
        <v>66</v>
      </c>
      <c r="AZ92" s="69" t="s">
        <v>67</v>
      </c>
      <c r="BA92" s="69" t="s">
        <v>68</v>
      </c>
      <c r="BB92" s="69" t="s">
        <v>69</v>
      </c>
      <c r="BC92" s="69" t="s">
        <v>70</v>
      </c>
      <c r="BD92" s="70" t="s">
        <v>71</v>
      </c>
      <c r="BE92" s="22"/>
    </row>
    <row r="93" s="27" customFormat="tru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1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3"/>
      <c r="BE93" s="22"/>
    </row>
    <row r="94" s="74" customFormat="true" ht="32.4" hidden="false" customHeight="true" outlineLevel="0" collapsed="false">
      <c r="B94" s="75"/>
      <c r="C94" s="76" t="s">
        <v>72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8" t="n">
        <f aca="false">ROUND(AG95,2)</f>
        <v>0</v>
      </c>
      <c r="AH94" s="78"/>
      <c r="AI94" s="78"/>
      <c r="AJ94" s="78"/>
      <c r="AK94" s="78"/>
      <c r="AL94" s="78"/>
      <c r="AM94" s="78"/>
      <c r="AN94" s="79" t="n">
        <f aca="false">SUM(AG94,AT94)</f>
        <v>0</v>
      </c>
      <c r="AO94" s="79"/>
      <c r="AP94" s="79"/>
      <c r="AQ94" s="80"/>
      <c r="AR94" s="75"/>
      <c r="AS94" s="81" t="n">
        <f aca="false">ROUND(AS95,2)</f>
        <v>0</v>
      </c>
      <c r="AT94" s="82" t="n">
        <f aca="false">ROUND(SUM(AV94:AW94),2)</f>
        <v>0</v>
      </c>
      <c r="AU94" s="83" t="n">
        <f aca="false">ROUND(AU95,5)</f>
        <v>0</v>
      </c>
      <c r="AV94" s="82" t="n">
        <f aca="false">ROUND(AZ94*L29,2)</f>
        <v>0</v>
      </c>
      <c r="AW94" s="82" t="n">
        <f aca="false">ROUND(BA94*L30,2)</f>
        <v>0</v>
      </c>
      <c r="AX94" s="82" t="n">
        <f aca="false">ROUND(BB94*L29,2)</f>
        <v>0</v>
      </c>
      <c r="AY94" s="82" t="n">
        <f aca="false">ROUND(BC94*L30,2)</f>
        <v>0</v>
      </c>
      <c r="AZ94" s="82" t="n">
        <f aca="false">ROUND(AZ95,2)</f>
        <v>0</v>
      </c>
      <c r="BA94" s="82" t="n">
        <f aca="false">ROUND(BA95,2)</f>
        <v>0</v>
      </c>
      <c r="BB94" s="82" t="n">
        <f aca="false">ROUND(BB95,2)</f>
        <v>0</v>
      </c>
      <c r="BC94" s="82" t="n">
        <f aca="false">ROUND(BC95,2)</f>
        <v>0</v>
      </c>
      <c r="BD94" s="84" t="n">
        <f aca="false">ROUND(BD95,2)</f>
        <v>0</v>
      </c>
      <c r="BS94" s="85" t="s">
        <v>73</v>
      </c>
      <c r="BT94" s="85" t="s">
        <v>74</v>
      </c>
      <c r="BV94" s="85" t="s">
        <v>75</v>
      </c>
      <c r="BW94" s="85" t="s">
        <v>3</v>
      </c>
      <c r="BX94" s="85" t="s">
        <v>76</v>
      </c>
      <c r="CL94" s="85"/>
    </row>
    <row r="95" s="97" customFormat="true" ht="24.75" hidden="false" customHeight="true" outlineLevel="0" collapsed="false">
      <c r="A95" s="86" t="s">
        <v>77</v>
      </c>
      <c r="B95" s="87"/>
      <c r="C95" s="88"/>
      <c r="D95" s="89" t="s">
        <v>13</v>
      </c>
      <c r="E95" s="89"/>
      <c r="F95" s="89"/>
      <c r="G95" s="89"/>
      <c r="H95" s="89"/>
      <c r="I95" s="90"/>
      <c r="J95" s="89" t="s">
        <v>16</v>
      </c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91" t="n">
        <f aca="false">'Jablon315 - Oprava bytu č...'!J28</f>
        <v>0</v>
      </c>
      <c r="AH95" s="91"/>
      <c r="AI95" s="91"/>
      <c r="AJ95" s="91"/>
      <c r="AK95" s="91"/>
      <c r="AL95" s="91"/>
      <c r="AM95" s="91"/>
      <c r="AN95" s="91" t="n">
        <f aca="false">SUM(AG95,AT95)</f>
        <v>0</v>
      </c>
      <c r="AO95" s="91"/>
      <c r="AP95" s="91"/>
      <c r="AQ95" s="92" t="s">
        <v>78</v>
      </c>
      <c r="AR95" s="87"/>
      <c r="AS95" s="93" t="n">
        <v>0</v>
      </c>
      <c r="AT95" s="94" t="n">
        <f aca="false">ROUND(SUM(AV95:AW95),2)</f>
        <v>0</v>
      </c>
      <c r="AU95" s="95" t="n">
        <f aca="false">'Jablon315 - Oprava bytu č...'!P134</f>
        <v>0</v>
      </c>
      <c r="AV95" s="94" t="n">
        <f aca="false">'Jablon315 - Oprava bytu č...'!J31</f>
        <v>0</v>
      </c>
      <c r="AW95" s="94" t="n">
        <f aca="false">'Jablon315 - Oprava bytu č...'!J32</f>
        <v>0</v>
      </c>
      <c r="AX95" s="94" t="n">
        <f aca="false">'Jablon315 - Oprava bytu č...'!J33</f>
        <v>0</v>
      </c>
      <c r="AY95" s="94" t="n">
        <f aca="false">'Jablon315 - Oprava bytu č...'!J34</f>
        <v>0</v>
      </c>
      <c r="AZ95" s="94" t="n">
        <f aca="false">'Jablon315 - Oprava bytu č...'!F31</f>
        <v>0</v>
      </c>
      <c r="BA95" s="94" t="n">
        <f aca="false">'Jablon315 - Oprava bytu č...'!F32</f>
        <v>0</v>
      </c>
      <c r="BB95" s="94" t="n">
        <f aca="false">'Jablon315 - Oprava bytu č...'!F33</f>
        <v>0</v>
      </c>
      <c r="BC95" s="94" t="n">
        <f aca="false">'Jablon315 - Oprava bytu č...'!F34</f>
        <v>0</v>
      </c>
      <c r="BD95" s="96" t="n">
        <f aca="false">'Jablon315 - Oprava bytu č...'!F35</f>
        <v>0</v>
      </c>
      <c r="BT95" s="98" t="s">
        <v>79</v>
      </c>
      <c r="BU95" s="98" t="s">
        <v>80</v>
      </c>
      <c r="BV95" s="98" t="s">
        <v>75</v>
      </c>
      <c r="BW95" s="98" t="s">
        <v>3</v>
      </c>
      <c r="BX95" s="98" t="s">
        <v>76</v>
      </c>
      <c r="CL95" s="98"/>
    </row>
    <row r="96" s="27" customFormat="true" ht="30" hidden="false" customHeight="true" outlineLevel="0" collapsed="false">
      <c r="A96" s="22"/>
      <c r="B96" s="23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3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</row>
    <row r="97" s="27" customFormat="true" ht="6.95" hidden="false" customHeight="true" outlineLevel="0" collapsed="false">
      <c r="A97" s="22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23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</row>
  </sheetData>
  <mergeCells count="42">
    <mergeCell ref="AR2:BE2"/>
    <mergeCell ref="K5:AJ5"/>
    <mergeCell ref="BE5:BE34"/>
    <mergeCell ref="K6:AJ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Jablon315 - Oprava bytu č...'!C2" display="/"/>
  </hyperlink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2:BM307"/>
  <sheetViews>
    <sheetView showFormulas="false" showGridLines="false" showRowColHeaders="true" showZeros="true" rightToLeft="false" tabSelected="true" showOutlineSymbols="true" defaultGridColor="true" view="normal" topLeftCell="A120" colorId="64" zoomScale="100" zoomScaleNormal="100" zoomScalePageLayoutView="100" workbookViewId="0">
      <selection pane="topLeft" activeCell="G169" activeCellId="0" sqref="F169:G176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3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1" min="10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3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79</v>
      </c>
    </row>
    <row r="4" customFormat="false" ht="24.95" hidden="false" customHeight="true" outlineLevel="0" collapsed="false">
      <c r="B4" s="6"/>
      <c r="D4" s="7" t="s">
        <v>81</v>
      </c>
      <c r="L4" s="6"/>
      <c r="M4" s="99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s="27" customFormat="true" ht="12" hidden="false" customHeight="true" outlineLevel="0" collapsed="false">
      <c r="A6" s="22"/>
      <c r="B6" s="23"/>
      <c r="C6" s="22"/>
      <c r="D6" s="15" t="s">
        <v>15</v>
      </c>
      <c r="E6" s="22"/>
      <c r="F6" s="22"/>
      <c r="G6" s="22"/>
      <c r="H6" s="22"/>
      <c r="I6" s="22"/>
      <c r="J6" s="22"/>
      <c r="K6" s="22"/>
      <c r="L6" s="39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</row>
    <row r="7" s="27" customFormat="true" ht="16.5" hidden="false" customHeight="true" outlineLevel="0" collapsed="false">
      <c r="A7" s="22"/>
      <c r="B7" s="23"/>
      <c r="C7" s="22"/>
      <c r="D7" s="22"/>
      <c r="E7" s="100" t="s">
        <v>16</v>
      </c>
      <c r="F7" s="100"/>
      <c r="G7" s="100"/>
      <c r="H7" s="100"/>
      <c r="I7" s="22"/>
      <c r="J7" s="22"/>
      <c r="K7" s="22"/>
      <c r="L7" s="39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</row>
    <row r="8" s="27" customFormat="true" ht="12.8" hidden="false" customHeight="false" outlineLevel="0" collapsed="false">
      <c r="A8" s="22"/>
      <c r="B8" s="23"/>
      <c r="C8" s="22"/>
      <c r="D8" s="22"/>
      <c r="E8" s="22"/>
      <c r="F8" s="22"/>
      <c r="G8" s="22"/>
      <c r="H8" s="22"/>
      <c r="I8" s="22"/>
      <c r="J8" s="22"/>
      <c r="K8" s="22"/>
      <c r="L8" s="39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2" hidden="false" customHeight="true" outlineLevel="0" collapsed="false">
      <c r="A9" s="22"/>
      <c r="B9" s="23"/>
      <c r="C9" s="22"/>
      <c r="D9" s="15" t="s">
        <v>17</v>
      </c>
      <c r="E9" s="22"/>
      <c r="F9" s="16"/>
      <c r="G9" s="22"/>
      <c r="H9" s="22"/>
      <c r="I9" s="15" t="s">
        <v>18</v>
      </c>
      <c r="J9" s="16"/>
      <c r="K9" s="22"/>
      <c r="L9" s="39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" hidden="false" customHeight="true" outlineLevel="0" collapsed="false">
      <c r="A10" s="22"/>
      <c r="B10" s="23"/>
      <c r="C10" s="22"/>
      <c r="D10" s="15" t="s">
        <v>19</v>
      </c>
      <c r="E10" s="22"/>
      <c r="F10" s="16" t="s">
        <v>20</v>
      </c>
      <c r="G10" s="22"/>
      <c r="H10" s="22"/>
      <c r="I10" s="15" t="s">
        <v>21</v>
      </c>
      <c r="J10" s="101" t="str">
        <f aca="false">'Rekapitulace stavby'!AN8</f>
        <v>21. 8. 2023</v>
      </c>
      <c r="K10" s="22"/>
      <c r="L10" s="39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0.8" hidden="false" customHeight="true" outlineLevel="0" collapsed="false">
      <c r="A11" s="22"/>
      <c r="B11" s="23"/>
      <c r="C11" s="22"/>
      <c r="D11" s="22"/>
      <c r="E11" s="22"/>
      <c r="F11" s="22"/>
      <c r="G11" s="22"/>
      <c r="H11" s="22"/>
      <c r="I11" s="22"/>
      <c r="J11" s="22"/>
      <c r="K11" s="22"/>
      <c r="L11" s="39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="27" customFormat="true" ht="12" hidden="false" customHeight="true" outlineLevel="0" collapsed="false">
      <c r="A12" s="22"/>
      <c r="B12" s="23"/>
      <c r="C12" s="22"/>
      <c r="D12" s="15" t="s">
        <v>23</v>
      </c>
      <c r="E12" s="22"/>
      <c r="F12" s="22"/>
      <c r="G12" s="22"/>
      <c r="H12" s="22"/>
      <c r="I12" s="15" t="s">
        <v>24</v>
      </c>
      <c r="J12" s="16"/>
      <c r="K12" s="22"/>
      <c r="L12" s="39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="27" customFormat="true" ht="18" hidden="false" customHeight="true" outlineLevel="0" collapsed="false">
      <c r="A13" s="22"/>
      <c r="B13" s="23"/>
      <c r="C13" s="22"/>
      <c r="D13" s="22"/>
      <c r="E13" s="16" t="s">
        <v>25</v>
      </c>
      <c r="F13" s="22"/>
      <c r="G13" s="22"/>
      <c r="H13" s="22"/>
      <c r="I13" s="15" t="s">
        <v>26</v>
      </c>
      <c r="J13" s="16"/>
      <c r="K13" s="22"/>
      <c r="L13" s="39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="27" customFormat="true" ht="6.95" hidden="false" customHeight="true" outlineLevel="0" collapsed="false">
      <c r="A14" s="22"/>
      <c r="B14" s="23"/>
      <c r="C14" s="22"/>
      <c r="D14" s="22"/>
      <c r="E14" s="22"/>
      <c r="F14" s="22"/>
      <c r="G14" s="22"/>
      <c r="H14" s="22"/>
      <c r="I14" s="22"/>
      <c r="J14" s="22"/>
      <c r="K14" s="22"/>
      <c r="L14" s="39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="27" customFormat="true" ht="12" hidden="false" customHeight="true" outlineLevel="0" collapsed="false">
      <c r="A15" s="22"/>
      <c r="B15" s="23"/>
      <c r="C15" s="22"/>
      <c r="D15" s="15" t="s">
        <v>27</v>
      </c>
      <c r="E15" s="22"/>
      <c r="F15" s="22"/>
      <c r="G15" s="22"/>
      <c r="H15" s="22"/>
      <c r="I15" s="15" t="s">
        <v>24</v>
      </c>
      <c r="J15" s="17" t="str">
        <f aca="false">'Rekapitulace stavby'!AN13</f>
        <v>Vyplň údaj</v>
      </c>
      <c r="K15" s="22"/>
      <c r="L15" s="39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="27" customFormat="true" ht="18" hidden="false" customHeight="true" outlineLevel="0" collapsed="false">
      <c r="A16" s="22"/>
      <c r="B16" s="23"/>
      <c r="C16" s="22"/>
      <c r="D16" s="22"/>
      <c r="E16" s="102" t="str">
        <f aca="false">'Rekapitulace stavby'!E14</f>
        <v>Vyplň údaj</v>
      </c>
      <c r="F16" s="102"/>
      <c r="G16" s="102"/>
      <c r="H16" s="102"/>
      <c r="I16" s="15" t="s">
        <v>26</v>
      </c>
      <c r="J16" s="17" t="str">
        <f aca="false">'Rekapitulace stavby'!AN14</f>
        <v>Vyplň údaj</v>
      </c>
      <c r="K16" s="22"/>
      <c r="L16" s="39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="27" customFormat="true" ht="6.95" hidden="false" customHeight="true" outlineLevel="0" collapsed="false">
      <c r="A17" s="22"/>
      <c r="B17" s="23"/>
      <c r="C17" s="22"/>
      <c r="D17" s="22"/>
      <c r="E17" s="22"/>
      <c r="F17" s="22"/>
      <c r="G17" s="22"/>
      <c r="H17" s="22"/>
      <c r="I17" s="22"/>
      <c r="J17" s="22"/>
      <c r="K17" s="22"/>
      <c r="L17" s="39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="27" customFormat="true" ht="12" hidden="false" customHeight="true" outlineLevel="0" collapsed="false">
      <c r="A18" s="22"/>
      <c r="B18" s="23"/>
      <c r="C18" s="22"/>
      <c r="D18" s="15" t="s">
        <v>29</v>
      </c>
      <c r="E18" s="22"/>
      <c r="F18" s="22"/>
      <c r="G18" s="22"/>
      <c r="H18" s="22"/>
      <c r="I18" s="15" t="s">
        <v>24</v>
      </c>
      <c r="J18" s="16"/>
      <c r="K18" s="22"/>
      <c r="L18" s="39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="27" customFormat="true" ht="18" hidden="false" customHeight="true" outlineLevel="0" collapsed="false">
      <c r="A19" s="22"/>
      <c r="B19" s="23"/>
      <c r="C19" s="22"/>
      <c r="D19" s="22"/>
      <c r="E19" s="16" t="s">
        <v>30</v>
      </c>
      <c r="F19" s="22"/>
      <c r="G19" s="22"/>
      <c r="H19" s="22"/>
      <c r="I19" s="15" t="s">
        <v>26</v>
      </c>
      <c r="J19" s="16"/>
      <c r="K19" s="22"/>
      <c r="L19" s="39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="27" customFormat="true" ht="6.95" hidden="false" customHeight="true" outlineLevel="0" collapsed="false">
      <c r="A20" s="22"/>
      <c r="B20" s="23"/>
      <c r="C20" s="22"/>
      <c r="D20" s="22"/>
      <c r="E20" s="22"/>
      <c r="F20" s="22"/>
      <c r="G20" s="22"/>
      <c r="H20" s="22"/>
      <c r="I20" s="22"/>
      <c r="J20" s="22"/>
      <c r="K20" s="22"/>
      <c r="L20" s="39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="27" customFormat="true" ht="12" hidden="false" customHeight="true" outlineLevel="0" collapsed="false">
      <c r="A21" s="22"/>
      <c r="B21" s="23"/>
      <c r="C21" s="22"/>
      <c r="D21" s="15" t="s">
        <v>32</v>
      </c>
      <c r="E21" s="22"/>
      <c r="F21" s="22"/>
      <c r="G21" s="22"/>
      <c r="H21" s="22"/>
      <c r="I21" s="15" t="s">
        <v>24</v>
      </c>
      <c r="J21" s="16"/>
      <c r="K21" s="22"/>
      <c r="L21" s="39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="27" customFormat="true" ht="18" hidden="false" customHeight="true" outlineLevel="0" collapsed="false">
      <c r="A22" s="22"/>
      <c r="B22" s="23"/>
      <c r="C22" s="22"/>
      <c r="D22" s="22"/>
      <c r="E22" s="16" t="s">
        <v>30</v>
      </c>
      <c r="F22" s="22"/>
      <c r="G22" s="22"/>
      <c r="H22" s="22"/>
      <c r="I22" s="15" t="s">
        <v>26</v>
      </c>
      <c r="J22" s="16"/>
      <c r="K22" s="22"/>
      <c r="L22" s="39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="27" customFormat="true" ht="6.95" hidden="false" customHeight="true" outlineLevel="0" collapsed="false">
      <c r="A23" s="22"/>
      <c r="B23" s="23"/>
      <c r="C23" s="22"/>
      <c r="D23" s="22"/>
      <c r="E23" s="22"/>
      <c r="F23" s="22"/>
      <c r="G23" s="22"/>
      <c r="H23" s="22"/>
      <c r="I23" s="22"/>
      <c r="J23" s="22"/>
      <c r="K23" s="22"/>
      <c r="L23" s="39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="27" customFormat="true" ht="12" hidden="false" customHeight="true" outlineLevel="0" collapsed="false">
      <c r="A24" s="22"/>
      <c r="B24" s="23"/>
      <c r="C24" s="22"/>
      <c r="D24" s="15" t="s">
        <v>33</v>
      </c>
      <c r="E24" s="22"/>
      <c r="F24" s="22"/>
      <c r="G24" s="22"/>
      <c r="H24" s="22"/>
      <c r="I24" s="22"/>
      <c r="J24" s="22"/>
      <c r="K24" s="22"/>
      <c r="L24" s="39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="106" customFormat="true" ht="16.5" hidden="false" customHeight="true" outlineLevel="0" collapsed="false">
      <c r="A25" s="103"/>
      <c r="B25" s="104"/>
      <c r="C25" s="103"/>
      <c r="D25" s="103"/>
      <c r="E25" s="20"/>
      <c r="F25" s="20"/>
      <c r="G25" s="20"/>
      <c r="H25" s="20"/>
      <c r="I25" s="103"/>
      <c r="J25" s="103"/>
      <c r="K25" s="103"/>
      <c r="L25" s="105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</row>
    <row r="26" s="27" customFormat="true" ht="6.95" hidden="false" customHeight="true" outlineLevel="0" collapsed="false">
      <c r="A26" s="22"/>
      <c r="B26" s="23"/>
      <c r="C26" s="22"/>
      <c r="D26" s="22"/>
      <c r="E26" s="22"/>
      <c r="F26" s="22"/>
      <c r="G26" s="22"/>
      <c r="H26" s="22"/>
      <c r="I26" s="22"/>
      <c r="J26" s="22"/>
      <c r="K26" s="22"/>
      <c r="L26" s="39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27" customFormat="true" ht="6.95" hidden="false" customHeight="true" outlineLevel="0" collapsed="false">
      <c r="A27" s="22"/>
      <c r="B27" s="23"/>
      <c r="C27" s="22"/>
      <c r="D27" s="72"/>
      <c r="E27" s="72"/>
      <c r="F27" s="72"/>
      <c r="G27" s="72"/>
      <c r="H27" s="72"/>
      <c r="I27" s="72"/>
      <c r="J27" s="72"/>
      <c r="K27" s="72"/>
      <c r="L27" s="39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s="27" customFormat="true" ht="25.45" hidden="false" customHeight="true" outlineLevel="0" collapsed="false">
      <c r="A28" s="22"/>
      <c r="B28" s="23"/>
      <c r="C28" s="22"/>
      <c r="D28" s="107" t="s">
        <v>34</v>
      </c>
      <c r="E28" s="22"/>
      <c r="F28" s="22"/>
      <c r="G28" s="22"/>
      <c r="H28" s="22"/>
      <c r="I28" s="22"/>
      <c r="J28" s="108" t="n">
        <f aca="false">ROUND(J134, 2)</f>
        <v>0</v>
      </c>
      <c r="K28" s="22"/>
      <c r="L28" s="39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27" customFormat="true" ht="6.95" hidden="false" customHeight="true" outlineLevel="0" collapsed="false">
      <c r="A29" s="22"/>
      <c r="B29" s="23"/>
      <c r="C29" s="22"/>
      <c r="D29" s="72"/>
      <c r="E29" s="72"/>
      <c r="F29" s="72"/>
      <c r="G29" s="72"/>
      <c r="H29" s="72"/>
      <c r="I29" s="72"/>
      <c r="J29" s="72"/>
      <c r="K29" s="72"/>
      <c r="L29" s="39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="27" customFormat="true" ht="14.4" hidden="false" customHeight="true" outlineLevel="0" collapsed="false">
      <c r="A30" s="22"/>
      <c r="B30" s="23"/>
      <c r="C30" s="22"/>
      <c r="D30" s="22"/>
      <c r="E30" s="22"/>
      <c r="F30" s="109" t="s">
        <v>36</v>
      </c>
      <c r="G30" s="22"/>
      <c r="H30" s="22"/>
      <c r="I30" s="109" t="s">
        <v>35</v>
      </c>
      <c r="J30" s="109" t="s">
        <v>37</v>
      </c>
      <c r="K30" s="22"/>
      <c r="L30" s="39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="27" customFormat="true" ht="14.4" hidden="false" customHeight="true" outlineLevel="0" collapsed="false">
      <c r="A31" s="22"/>
      <c r="B31" s="23"/>
      <c r="C31" s="22"/>
      <c r="D31" s="110" t="s">
        <v>38</v>
      </c>
      <c r="E31" s="15" t="s">
        <v>39</v>
      </c>
      <c r="F31" s="111" t="n">
        <f aca="false">ROUND((SUM(BE134:BE306)),  2)</f>
        <v>0</v>
      </c>
      <c r="G31" s="22"/>
      <c r="H31" s="22"/>
      <c r="I31" s="112" t="n">
        <v>0.21</v>
      </c>
      <c r="J31" s="111" t="n">
        <f aca="false">ROUND(((SUM(BE134:BE306))*I31),  2)</f>
        <v>0</v>
      </c>
      <c r="K31" s="22"/>
      <c r="L31" s="39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="27" customFormat="true" ht="14.4" hidden="false" customHeight="true" outlineLevel="0" collapsed="false">
      <c r="A32" s="22"/>
      <c r="B32" s="23"/>
      <c r="C32" s="22"/>
      <c r="D32" s="22"/>
      <c r="E32" s="15" t="s">
        <v>40</v>
      </c>
      <c r="F32" s="111" t="n">
        <f aca="false">ROUND((SUM(BF134:BF306)),  2)</f>
        <v>0</v>
      </c>
      <c r="G32" s="22"/>
      <c r="H32" s="22"/>
      <c r="I32" s="112" t="n">
        <v>0.15</v>
      </c>
      <c r="J32" s="111" t="n">
        <f aca="false">ROUND(((SUM(BF134:BF306))*I32),  2)</f>
        <v>0</v>
      </c>
      <c r="K32" s="22"/>
      <c r="L32" s="39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="27" customFormat="true" ht="14.4" hidden="true" customHeight="true" outlineLevel="0" collapsed="false">
      <c r="A33" s="22"/>
      <c r="B33" s="23"/>
      <c r="C33" s="22"/>
      <c r="D33" s="22"/>
      <c r="E33" s="15" t="s">
        <v>41</v>
      </c>
      <c r="F33" s="111" t="n">
        <f aca="false">ROUND((SUM(BG134:BG306)),  2)</f>
        <v>0</v>
      </c>
      <c r="G33" s="22"/>
      <c r="H33" s="22"/>
      <c r="I33" s="112" t="n">
        <v>0.21</v>
      </c>
      <c r="J33" s="111" t="n">
        <f aca="false">0</f>
        <v>0</v>
      </c>
      <c r="K33" s="22"/>
      <c r="L33" s="39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="27" customFormat="true" ht="14.4" hidden="true" customHeight="true" outlineLevel="0" collapsed="false">
      <c r="A34" s="22"/>
      <c r="B34" s="23"/>
      <c r="C34" s="22"/>
      <c r="D34" s="22"/>
      <c r="E34" s="15" t="s">
        <v>42</v>
      </c>
      <c r="F34" s="111" t="n">
        <f aca="false">ROUND((SUM(BH134:BH306)),  2)</f>
        <v>0</v>
      </c>
      <c r="G34" s="22"/>
      <c r="H34" s="22"/>
      <c r="I34" s="112" t="n">
        <v>0.15</v>
      </c>
      <c r="J34" s="111" t="n">
        <f aca="false">0</f>
        <v>0</v>
      </c>
      <c r="K34" s="22"/>
      <c r="L34" s="39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="27" customFormat="true" ht="14.4" hidden="true" customHeight="true" outlineLevel="0" collapsed="false">
      <c r="A35" s="22"/>
      <c r="B35" s="23"/>
      <c r="C35" s="22"/>
      <c r="D35" s="22"/>
      <c r="E35" s="15" t="s">
        <v>43</v>
      </c>
      <c r="F35" s="111" t="n">
        <f aca="false">ROUND((SUM(BI134:BI306)),  2)</f>
        <v>0</v>
      </c>
      <c r="G35" s="22"/>
      <c r="H35" s="22"/>
      <c r="I35" s="112" t="n">
        <v>0</v>
      </c>
      <c r="J35" s="111" t="n">
        <f aca="false">0</f>
        <v>0</v>
      </c>
      <c r="K35" s="22"/>
      <c r="L35" s="39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39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="27" customFormat="true" ht="25.45" hidden="false" customHeight="true" outlineLevel="0" collapsed="false">
      <c r="A37" s="22"/>
      <c r="B37" s="23"/>
      <c r="C37" s="113"/>
      <c r="D37" s="114" t="s">
        <v>44</v>
      </c>
      <c r="E37" s="63"/>
      <c r="F37" s="63"/>
      <c r="G37" s="115" t="s">
        <v>45</v>
      </c>
      <c r="H37" s="116" t="s">
        <v>46</v>
      </c>
      <c r="I37" s="63"/>
      <c r="J37" s="117" t="n">
        <f aca="false">SUM(J28:J35)</f>
        <v>0</v>
      </c>
      <c r="K37" s="118"/>
      <c r="L37" s="39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="27" customFormat="true" ht="14.4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22"/>
      <c r="J38" s="22"/>
      <c r="K38" s="22"/>
      <c r="L38" s="39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customFormat="false" ht="14.4" hidden="false" customHeight="true" outlineLevel="0" collapsed="false">
      <c r="B39" s="6"/>
      <c r="L39" s="6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7" customFormat="true" ht="14.4" hidden="false" customHeight="true" outlineLevel="0" collapsed="false">
      <c r="B50" s="39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9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7" customFormat="true" ht="12.8" hidden="false" customHeight="false" outlineLevel="0" collapsed="false">
      <c r="A61" s="22"/>
      <c r="B61" s="23"/>
      <c r="C61" s="22"/>
      <c r="D61" s="42" t="s">
        <v>49</v>
      </c>
      <c r="E61" s="25"/>
      <c r="F61" s="119" t="s">
        <v>50</v>
      </c>
      <c r="G61" s="42" t="s">
        <v>49</v>
      </c>
      <c r="H61" s="25"/>
      <c r="I61" s="25"/>
      <c r="J61" s="120" t="s">
        <v>50</v>
      </c>
      <c r="K61" s="25"/>
      <c r="L61" s="39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7" customFormat="true" ht="12.8" hidden="false" customHeight="false" outlineLevel="0" collapsed="false">
      <c r="A65" s="22"/>
      <c r="B65" s="23"/>
      <c r="C65" s="22"/>
      <c r="D65" s="40" t="s">
        <v>51</v>
      </c>
      <c r="E65" s="43"/>
      <c r="F65" s="43"/>
      <c r="G65" s="40" t="s">
        <v>52</v>
      </c>
      <c r="H65" s="43"/>
      <c r="I65" s="43"/>
      <c r="J65" s="43"/>
      <c r="K65" s="43"/>
      <c r="L65" s="39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7" customFormat="true" ht="12.8" hidden="false" customHeight="false" outlineLevel="0" collapsed="false">
      <c r="A76" s="22"/>
      <c r="B76" s="23"/>
      <c r="C76" s="22"/>
      <c r="D76" s="42" t="s">
        <v>49</v>
      </c>
      <c r="E76" s="25"/>
      <c r="F76" s="119" t="s">
        <v>50</v>
      </c>
      <c r="G76" s="42" t="s">
        <v>49</v>
      </c>
      <c r="H76" s="25"/>
      <c r="I76" s="25"/>
      <c r="J76" s="120" t="s">
        <v>50</v>
      </c>
      <c r="K76" s="25"/>
      <c r="L76" s="39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s="27" customFormat="true" ht="14.4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="27" customFormat="true" ht="24.95" hidden="false" customHeight="true" outlineLevel="0" collapsed="false">
      <c r="A82" s="22"/>
      <c r="B82" s="23"/>
      <c r="C82" s="7" t="s">
        <v>82</v>
      </c>
      <c r="D82" s="22"/>
      <c r="E82" s="22"/>
      <c r="F82" s="22"/>
      <c r="G82" s="22"/>
      <c r="H82" s="22"/>
      <c r="I82" s="22"/>
      <c r="J82" s="22"/>
      <c r="K82" s="22"/>
      <c r="L82" s="39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39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="27" customFormat="true" ht="12" hidden="false" customHeight="true" outlineLevel="0" collapsed="false">
      <c r="A84" s="22"/>
      <c r="B84" s="23"/>
      <c r="C84" s="15" t="s">
        <v>15</v>
      </c>
      <c r="D84" s="22"/>
      <c r="E84" s="22"/>
      <c r="F84" s="22"/>
      <c r="G84" s="22"/>
      <c r="H84" s="22"/>
      <c r="I84" s="22"/>
      <c r="J84" s="22"/>
      <c r="K84" s="22"/>
      <c r="L84" s="39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="27" customFormat="true" ht="16.5" hidden="false" customHeight="true" outlineLevel="0" collapsed="false">
      <c r="A85" s="22"/>
      <c r="B85" s="23"/>
      <c r="C85" s="22"/>
      <c r="D85" s="22"/>
      <c r="E85" s="100" t="str">
        <f aca="false">E7</f>
        <v>Oprava bytu č.315</v>
      </c>
      <c r="F85" s="100"/>
      <c r="G85" s="100"/>
      <c r="H85" s="100"/>
      <c r="I85" s="22"/>
      <c r="J85" s="22"/>
      <c r="K85" s="22"/>
      <c r="L85" s="39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39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16" t="str">
        <f aca="false">F10</f>
        <v>Jabloňova 22-28,Brno</v>
      </c>
      <c r="G87" s="22"/>
      <c r="H87" s="22"/>
      <c r="I87" s="15" t="s">
        <v>21</v>
      </c>
      <c r="J87" s="101" t="str">
        <f aca="false">IF(J10="","",J10)</f>
        <v>21. 8. 2023</v>
      </c>
      <c r="K87" s="22"/>
      <c r="L87" s="39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39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16" t="str">
        <f aca="false">E13</f>
        <v>MmBrna,OSM,Husova 3,Brno</v>
      </c>
      <c r="G89" s="22"/>
      <c r="H89" s="22"/>
      <c r="I89" s="15" t="s">
        <v>29</v>
      </c>
      <c r="J89" s="121" t="str">
        <f aca="false">E19</f>
        <v>Radka Volková</v>
      </c>
      <c r="K89" s="22"/>
      <c r="L89" s="39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16" t="str">
        <f aca="false">IF(E16="","",E16)</f>
        <v>Vyplň údaj</v>
      </c>
      <c r="G90" s="22"/>
      <c r="H90" s="22"/>
      <c r="I90" s="15" t="s">
        <v>32</v>
      </c>
      <c r="J90" s="121" t="str">
        <f aca="false">E22</f>
        <v>Radka Volková</v>
      </c>
      <c r="K90" s="22"/>
      <c r="L90" s="39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="27" customFormat="true" ht="10.3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39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s="27" customFormat="true" ht="29.3" hidden="false" customHeight="true" outlineLevel="0" collapsed="false">
      <c r="A92" s="22"/>
      <c r="B92" s="23"/>
      <c r="C92" s="122" t="s">
        <v>83</v>
      </c>
      <c r="D92" s="113"/>
      <c r="E92" s="113"/>
      <c r="F92" s="113"/>
      <c r="G92" s="113"/>
      <c r="H92" s="113"/>
      <c r="I92" s="113"/>
      <c r="J92" s="123" t="s">
        <v>84</v>
      </c>
      <c r="K92" s="113"/>
      <c r="L92" s="39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s="27" customFormat="true" ht="10.3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39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s="27" customFormat="true" ht="22.8" hidden="false" customHeight="true" outlineLevel="0" collapsed="false">
      <c r="A94" s="22"/>
      <c r="B94" s="23"/>
      <c r="C94" s="124" t="s">
        <v>85</v>
      </c>
      <c r="D94" s="22"/>
      <c r="E94" s="22"/>
      <c r="F94" s="22"/>
      <c r="G94" s="22"/>
      <c r="H94" s="22"/>
      <c r="I94" s="22"/>
      <c r="J94" s="108" t="n">
        <f aca="false">J134</f>
        <v>0</v>
      </c>
      <c r="K94" s="22"/>
      <c r="L94" s="39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U94" s="3" t="s">
        <v>86</v>
      </c>
    </row>
    <row r="95" s="125" customFormat="true" ht="24.95" hidden="false" customHeight="true" outlineLevel="0" collapsed="false">
      <c r="B95" s="126"/>
      <c r="D95" s="127" t="s">
        <v>87</v>
      </c>
      <c r="E95" s="128"/>
      <c r="F95" s="128"/>
      <c r="G95" s="128"/>
      <c r="H95" s="128"/>
      <c r="I95" s="128"/>
      <c r="J95" s="129" t="n">
        <f aca="false">J135</f>
        <v>0</v>
      </c>
      <c r="L95" s="126"/>
    </row>
    <row r="96" s="130" customFormat="true" ht="19.9" hidden="false" customHeight="true" outlineLevel="0" collapsed="false">
      <c r="B96" s="131"/>
      <c r="D96" s="132" t="s">
        <v>88</v>
      </c>
      <c r="E96" s="133"/>
      <c r="F96" s="133"/>
      <c r="G96" s="133"/>
      <c r="H96" s="133"/>
      <c r="I96" s="133"/>
      <c r="J96" s="134" t="n">
        <f aca="false">J136</f>
        <v>0</v>
      </c>
      <c r="L96" s="131"/>
    </row>
    <row r="97" s="130" customFormat="true" ht="19.9" hidden="false" customHeight="true" outlineLevel="0" collapsed="false">
      <c r="B97" s="131"/>
      <c r="D97" s="132" t="s">
        <v>89</v>
      </c>
      <c r="E97" s="133"/>
      <c r="F97" s="133"/>
      <c r="G97" s="133"/>
      <c r="H97" s="133"/>
      <c r="I97" s="133"/>
      <c r="J97" s="134" t="n">
        <f aca="false">J153</f>
        <v>0</v>
      </c>
      <c r="L97" s="131"/>
    </row>
    <row r="98" s="130" customFormat="true" ht="19.9" hidden="false" customHeight="true" outlineLevel="0" collapsed="false">
      <c r="B98" s="131"/>
      <c r="D98" s="132" t="s">
        <v>90</v>
      </c>
      <c r="E98" s="133"/>
      <c r="F98" s="133"/>
      <c r="G98" s="133"/>
      <c r="H98" s="133"/>
      <c r="I98" s="133"/>
      <c r="J98" s="134" t="n">
        <f aca="false">J181</f>
        <v>0</v>
      </c>
      <c r="L98" s="131"/>
    </row>
    <row r="99" s="130" customFormat="true" ht="19.9" hidden="false" customHeight="true" outlineLevel="0" collapsed="false">
      <c r="B99" s="131"/>
      <c r="D99" s="132" t="s">
        <v>91</v>
      </c>
      <c r="E99" s="133"/>
      <c r="F99" s="133"/>
      <c r="G99" s="133"/>
      <c r="H99" s="133"/>
      <c r="I99" s="133"/>
      <c r="J99" s="134" t="n">
        <f aca="false">J187</f>
        <v>0</v>
      </c>
      <c r="L99" s="131"/>
    </row>
    <row r="100" s="125" customFormat="true" ht="24.95" hidden="false" customHeight="true" outlineLevel="0" collapsed="false">
      <c r="B100" s="126"/>
      <c r="D100" s="127" t="s">
        <v>92</v>
      </c>
      <c r="E100" s="128"/>
      <c r="F100" s="128"/>
      <c r="G100" s="128"/>
      <c r="H100" s="128"/>
      <c r="I100" s="128"/>
      <c r="J100" s="129" t="n">
        <f aca="false">J189</f>
        <v>0</v>
      </c>
      <c r="L100" s="126"/>
    </row>
    <row r="101" s="130" customFormat="true" ht="19.9" hidden="false" customHeight="true" outlineLevel="0" collapsed="false">
      <c r="B101" s="131"/>
      <c r="D101" s="132" t="s">
        <v>93</v>
      </c>
      <c r="E101" s="133"/>
      <c r="F101" s="133"/>
      <c r="G101" s="133"/>
      <c r="H101" s="133"/>
      <c r="I101" s="133"/>
      <c r="J101" s="134" t="n">
        <f aca="false">J190</f>
        <v>0</v>
      </c>
      <c r="L101" s="131"/>
    </row>
    <row r="102" s="130" customFormat="true" ht="19.9" hidden="false" customHeight="true" outlineLevel="0" collapsed="false">
      <c r="B102" s="131"/>
      <c r="D102" s="132" t="s">
        <v>94</v>
      </c>
      <c r="E102" s="133"/>
      <c r="F102" s="133"/>
      <c r="G102" s="133"/>
      <c r="H102" s="133"/>
      <c r="I102" s="133"/>
      <c r="J102" s="134" t="n">
        <f aca="false">J193</f>
        <v>0</v>
      </c>
      <c r="L102" s="131"/>
    </row>
    <row r="103" s="130" customFormat="true" ht="19.9" hidden="false" customHeight="true" outlineLevel="0" collapsed="false">
      <c r="B103" s="131"/>
      <c r="D103" s="132" t="s">
        <v>95</v>
      </c>
      <c r="E103" s="133"/>
      <c r="F103" s="133"/>
      <c r="G103" s="133"/>
      <c r="H103" s="133"/>
      <c r="I103" s="133"/>
      <c r="J103" s="134" t="n">
        <f aca="false">J205</f>
        <v>0</v>
      </c>
      <c r="L103" s="131"/>
    </row>
    <row r="104" s="130" customFormat="true" ht="19.9" hidden="false" customHeight="true" outlineLevel="0" collapsed="false">
      <c r="B104" s="131"/>
      <c r="D104" s="132" t="s">
        <v>96</v>
      </c>
      <c r="E104" s="133"/>
      <c r="F104" s="133"/>
      <c r="G104" s="133"/>
      <c r="H104" s="133"/>
      <c r="I104" s="133"/>
      <c r="J104" s="134" t="n">
        <f aca="false">J209</f>
        <v>0</v>
      </c>
      <c r="L104" s="131"/>
    </row>
    <row r="105" s="130" customFormat="true" ht="19.9" hidden="false" customHeight="true" outlineLevel="0" collapsed="false">
      <c r="B105" s="131"/>
      <c r="D105" s="132" t="s">
        <v>97</v>
      </c>
      <c r="E105" s="133"/>
      <c r="F105" s="133"/>
      <c r="G105" s="133"/>
      <c r="H105" s="133"/>
      <c r="I105" s="133"/>
      <c r="J105" s="134" t="n">
        <f aca="false">J218</f>
        <v>0</v>
      </c>
      <c r="L105" s="131"/>
    </row>
    <row r="106" s="130" customFormat="true" ht="19.9" hidden="false" customHeight="true" outlineLevel="0" collapsed="false">
      <c r="B106" s="131"/>
      <c r="D106" s="132" t="s">
        <v>98</v>
      </c>
      <c r="E106" s="133"/>
      <c r="F106" s="133"/>
      <c r="G106" s="133"/>
      <c r="H106" s="133"/>
      <c r="I106" s="133"/>
      <c r="J106" s="134" t="n">
        <f aca="false">J229</f>
        <v>0</v>
      </c>
      <c r="L106" s="131"/>
    </row>
    <row r="107" s="130" customFormat="true" ht="19.9" hidden="false" customHeight="true" outlineLevel="0" collapsed="false">
      <c r="B107" s="131"/>
      <c r="D107" s="132" t="s">
        <v>99</v>
      </c>
      <c r="E107" s="133"/>
      <c r="F107" s="133"/>
      <c r="G107" s="133"/>
      <c r="H107" s="133"/>
      <c r="I107" s="133"/>
      <c r="J107" s="134" t="n">
        <f aca="false">J234</f>
        <v>0</v>
      </c>
      <c r="L107" s="131"/>
    </row>
    <row r="108" s="130" customFormat="true" ht="19.9" hidden="false" customHeight="true" outlineLevel="0" collapsed="false">
      <c r="B108" s="131"/>
      <c r="D108" s="132" t="s">
        <v>100</v>
      </c>
      <c r="E108" s="133"/>
      <c r="F108" s="133"/>
      <c r="G108" s="133"/>
      <c r="H108" s="133"/>
      <c r="I108" s="133"/>
      <c r="J108" s="134" t="n">
        <f aca="false">J244</f>
        <v>0</v>
      </c>
      <c r="L108" s="131"/>
    </row>
    <row r="109" s="130" customFormat="true" ht="19.9" hidden="false" customHeight="true" outlineLevel="0" collapsed="false">
      <c r="B109" s="131"/>
      <c r="D109" s="132" t="s">
        <v>101</v>
      </c>
      <c r="E109" s="133"/>
      <c r="F109" s="133"/>
      <c r="G109" s="133"/>
      <c r="H109" s="133"/>
      <c r="I109" s="133"/>
      <c r="J109" s="134" t="n">
        <f aca="false">J260</f>
        <v>0</v>
      </c>
      <c r="L109" s="131"/>
    </row>
    <row r="110" s="130" customFormat="true" ht="19.9" hidden="false" customHeight="true" outlineLevel="0" collapsed="false">
      <c r="B110" s="131"/>
      <c r="D110" s="132" t="s">
        <v>102</v>
      </c>
      <c r="E110" s="133"/>
      <c r="F110" s="133"/>
      <c r="G110" s="133"/>
      <c r="H110" s="133"/>
      <c r="I110" s="133"/>
      <c r="J110" s="134" t="n">
        <f aca="false">J269</f>
        <v>0</v>
      </c>
      <c r="L110" s="131"/>
    </row>
    <row r="111" s="130" customFormat="true" ht="19.9" hidden="false" customHeight="true" outlineLevel="0" collapsed="false">
      <c r="B111" s="131"/>
      <c r="D111" s="132" t="s">
        <v>103</v>
      </c>
      <c r="E111" s="133"/>
      <c r="F111" s="133"/>
      <c r="G111" s="133"/>
      <c r="H111" s="133"/>
      <c r="I111" s="133"/>
      <c r="J111" s="134" t="n">
        <f aca="false">J275</f>
        <v>0</v>
      </c>
      <c r="L111" s="131"/>
    </row>
    <row r="112" s="125" customFormat="true" ht="24.95" hidden="false" customHeight="true" outlineLevel="0" collapsed="false">
      <c r="B112" s="126"/>
      <c r="D112" s="127" t="s">
        <v>104</v>
      </c>
      <c r="E112" s="128"/>
      <c r="F112" s="128"/>
      <c r="G112" s="128"/>
      <c r="H112" s="128"/>
      <c r="I112" s="128"/>
      <c r="J112" s="129" t="n">
        <f aca="false">J292</f>
        <v>0</v>
      </c>
      <c r="L112" s="126"/>
    </row>
    <row r="113" s="125" customFormat="true" ht="24.95" hidden="false" customHeight="true" outlineLevel="0" collapsed="false">
      <c r="B113" s="126"/>
      <c r="D113" s="127" t="s">
        <v>105</v>
      </c>
      <c r="E113" s="128"/>
      <c r="F113" s="128"/>
      <c r="G113" s="128"/>
      <c r="H113" s="128"/>
      <c r="I113" s="128"/>
      <c r="J113" s="129" t="n">
        <f aca="false">J300</f>
        <v>0</v>
      </c>
      <c r="L113" s="126"/>
    </row>
    <row r="114" s="130" customFormat="true" ht="19.9" hidden="false" customHeight="true" outlineLevel="0" collapsed="false">
      <c r="B114" s="131"/>
      <c r="D114" s="132" t="s">
        <v>106</v>
      </c>
      <c r="E114" s="133"/>
      <c r="F114" s="133"/>
      <c r="G114" s="133"/>
      <c r="H114" s="133"/>
      <c r="I114" s="133"/>
      <c r="J114" s="134" t="n">
        <f aca="false">J301</f>
        <v>0</v>
      </c>
      <c r="L114" s="131"/>
    </row>
    <row r="115" s="130" customFormat="true" ht="19.9" hidden="false" customHeight="true" outlineLevel="0" collapsed="false">
      <c r="B115" s="131"/>
      <c r="D115" s="132" t="s">
        <v>107</v>
      </c>
      <c r="E115" s="133"/>
      <c r="F115" s="133"/>
      <c r="G115" s="133"/>
      <c r="H115" s="133"/>
      <c r="I115" s="133"/>
      <c r="J115" s="134" t="n">
        <f aca="false">J303</f>
        <v>0</v>
      </c>
      <c r="L115" s="131"/>
    </row>
    <row r="116" s="130" customFormat="true" ht="19.9" hidden="false" customHeight="true" outlineLevel="0" collapsed="false">
      <c r="B116" s="131"/>
      <c r="D116" s="132" t="s">
        <v>108</v>
      </c>
      <c r="E116" s="133"/>
      <c r="F116" s="133"/>
      <c r="G116" s="133"/>
      <c r="H116" s="133"/>
      <c r="I116" s="133"/>
      <c r="J116" s="134" t="n">
        <f aca="false">J305</f>
        <v>0</v>
      </c>
      <c r="L116" s="131"/>
    </row>
    <row r="117" s="27" customFormat="true" ht="21.85" hidden="false" customHeight="true" outlineLevel="0" collapsed="false">
      <c r="A117" s="22"/>
      <c r="B117" s="23"/>
      <c r="C117" s="22"/>
      <c r="D117" s="22"/>
      <c r="E117" s="22"/>
      <c r="F117" s="22"/>
      <c r="G117" s="22"/>
      <c r="H117" s="22"/>
      <c r="I117" s="22"/>
      <c r="J117" s="22"/>
      <c r="K117" s="22"/>
      <c r="L117" s="39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</row>
    <row r="118" s="27" customFormat="true" ht="6.95" hidden="false" customHeight="true" outlineLevel="0" collapsed="false">
      <c r="A118" s="22"/>
      <c r="B118" s="44"/>
      <c r="C118" s="45"/>
      <c r="D118" s="45"/>
      <c r="E118" s="45"/>
      <c r="F118" s="45"/>
      <c r="G118" s="45"/>
      <c r="H118" s="45"/>
      <c r="I118" s="45"/>
      <c r="J118" s="45"/>
      <c r="K118" s="45"/>
      <c r="L118" s="39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</row>
    <row r="122" s="27" customFormat="true" ht="6.95" hidden="false" customHeight="true" outlineLevel="0" collapsed="false">
      <c r="A122" s="22"/>
      <c r="B122" s="46"/>
      <c r="C122" s="47"/>
      <c r="D122" s="47"/>
      <c r="E122" s="47"/>
      <c r="F122" s="47"/>
      <c r="G122" s="47"/>
      <c r="H122" s="47"/>
      <c r="I122" s="47"/>
      <c r="J122" s="47"/>
      <c r="K122" s="47"/>
      <c r="L122" s="39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</row>
    <row r="123" s="27" customFormat="true" ht="24.95" hidden="false" customHeight="true" outlineLevel="0" collapsed="false">
      <c r="A123" s="22"/>
      <c r="B123" s="23"/>
      <c r="C123" s="7" t="s">
        <v>109</v>
      </c>
      <c r="D123" s="22"/>
      <c r="E123" s="22"/>
      <c r="F123" s="22"/>
      <c r="G123" s="22"/>
      <c r="H123" s="22"/>
      <c r="I123" s="22"/>
      <c r="J123" s="22"/>
      <c r="K123" s="22"/>
      <c r="L123" s="39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</row>
    <row r="124" s="27" customFormat="true" ht="6.95" hidden="false" customHeight="true" outlineLevel="0" collapsed="false">
      <c r="A124" s="22"/>
      <c r="B124" s="23"/>
      <c r="C124" s="22"/>
      <c r="D124" s="22"/>
      <c r="E124" s="22"/>
      <c r="F124" s="22"/>
      <c r="G124" s="22"/>
      <c r="H124" s="22"/>
      <c r="I124" s="22"/>
      <c r="J124" s="22"/>
      <c r="K124" s="22"/>
      <c r="L124" s="39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</row>
    <row r="125" s="27" customFormat="true" ht="12" hidden="false" customHeight="true" outlineLevel="0" collapsed="false">
      <c r="A125" s="22"/>
      <c r="B125" s="23"/>
      <c r="C125" s="15" t="s">
        <v>15</v>
      </c>
      <c r="D125" s="22"/>
      <c r="E125" s="22"/>
      <c r="F125" s="22"/>
      <c r="G125" s="22"/>
      <c r="H125" s="22"/>
      <c r="I125" s="22"/>
      <c r="J125" s="22"/>
      <c r="K125" s="22"/>
      <c r="L125" s="39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</row>
    <row r="126" s="27" customFormat="true" ht="16.5" hidden="false" customHeight="true" outlineLevel="0" collapsed="false">
      <c r="A126" s="22"/>
      <c r="B126" s="23"/>
      <c r="C126" s="22"/>
      <c r="D126" s="22"/>
      <c r="E126" s="100" t="str">
        <f aca="false">E7</f>
        <v>Oprava bytu č.315</v>
      </c>
      <c r="F126" s="100"/>
      <c r="G126" s="100"/>
      <c r="H126" s="100"/>
      <c r="I126" s="22"/>
      <c r="J126" s="22"/>
      <c r="K126" s="22"/>
      <c r="L126" s="39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</row>
    <row r="127" s="27" customFormat="true" ht="6.95" hidden="false" customHeight="true" outlineLevel="0" collapsed="false">
      <c r="A127" s="22"/>
      <c r="B127" s="23"/>
      <c r="C127" s="22"/>
      <c r="D127" s="22"/>
      <c r="E127" s="22"/>
      <c r="F127" s="22"/>
      <c r="G127" s="22"/>
      <c r="H127" s="22"/>
      <c r="I127" s="22"/>
      <c r="J127" s="22"/>
      <c r="K127" s="22"/>
      <c r="L127" s="39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</row>
    <row r="128" s="27" customFormat="true" ht="12" hidden="false" customHeight="true" outlineLevel="0" collapsed="false">
      <c r="A128" s="22"/>
      <c r="B128" s="23"/>
      <c r="C128" s="15" t="s">
        <v>19</v>
      </c>
      <c r="D128" s="22"/>
      <c r="E128" s="22"/>
      <c r="F128" s="16" t="str">
        <f aca="false">F10</f>
        <v>Jabloňova 22-28,Brno</v>
      </c>
      <c r="G128" s="22"/>
      <c r="H128" s="22"/>
      <c r="I128" s="15" t="s">
        <v>21</v>
      </c>
      <c r="J128" s="101" t="str">
        <f aca="false">IF(J10="","",J10)</f>
        <v>21. 8. 2023</v>
      </c>
      <c r="K128" s="22"/>
      <c r="L128" s="39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</row>
    <row r="129" s="27" customFormat="true" ht="6.95" hidden="false" customHeight="true" outlineLevel="0" collapsed="false">
      <c r="A129" s="22"/>
      <c r="B129" s="23"/>
      <c r="C129" s="22"/>
      <c r="D129" s="22"/>
      <c r="E129" s="22"/>
      <c r="F129" s="22"/>
      <c r="G129" s="22"/>
      <c r="H129" s="22"/>
      <c r="I129" s="22"/>
      <c r="J129" s="22"/>
      <c r="K129" s="22"/>
      <c r="L129" s="39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</row>
    <row r="130" s="27" customFormat="true" ht="15.15" hidden="false" customHeight="true" outlineLevel="0" collapsed="false">
      <c r="A130" s="22"/>
      <c r="B130" s="23"/>
      <c r="C130" s="15" t="s">
        <v>23</v>
      </c>
      <c r="D130" s="22"/>
      <c r="E130" s="22"/>
      <c r="F130" s="16" t="str">
        <f aca="false">E13</f>
        <v>MmBrna,OSM,Husova 3,Brno</v>
      </c>
      <c r="G130" s="22"/>
      <c r="H130" s="22"/>
      <c r="I130" s="15" t="s">
        <v>29</v>
      </c>
      <c r="J130" s="121" t="str">
        <f aca="false">E19</f>
        <v>Radka Volková</v>
      </c>
      <c r="K130" s="22"/>
      <c r="L130" s="39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</row>
    <row r="131" s="27" customFormat="true" ht="15.15" hidden="false" customHeight="true" outlineLevel="0" collapsed="false">
      <c r="A131" s="22"/>
      <c r="B131" s="23"/>
      <c r="C131" s="15" t="s">
        <v>27</v>
      </c>
      <c r="D131" s="22"/>
      <c r="E131" s="22"/>
      <c r="F131" s="16" t="str">
        <f aca="false">IF(E16="","",E16)</f>
        <v>Vyplň údaj</v>
      </c>
      <c r="G131" s="22"/>
      <c r="H131" s="22"/>
      <c r="I131" s="15" t="s">
        <v>32</v>
      </c>
      <c r="J131" s="121" t="str">
        <f aca="false">E22</f>
        <v>Radka Volková</v>
      </c>
      <c r="K131" s="22"/>
      <c r="L131" s="39"/>
      <c r="S131" s="22"/>
      <c r="T131" s="22"/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</row>
    <row r="132" s="27" customFormat="true" ht="10.3" hidden="false" customHeight="true" outlineLevel="0" collapsed="false">
      <c r="A132" s="22"/>
      <c r="B132" s="23"/>
      <c r="C132" s="22"/>
      <c r="D132" s="22"/>
      <c r="E132" s="22"/>
      <c r="F132" s="22"/>
      <c r="G132" s="22"/>
      <c r="H132" s="22"/>
      <c r="I132" s="22"/>
      <c r="J132" s="22"/>
      <c r="K132" s="22"/>
      <c r="L132" s="39"/>
      <c r="S132" s="22"/>
      <c r="T132" s="22"/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</row>
    <row r="133" s="141" customFormat="true" ht="29.3" hidden="false" customHeight="true" outlineLevel="0" collapsed="false">
      <c r="A133" s="135"/>
      <c r="B133" s="136"/>
      <c r="C133" s="137" t="s">
        <v>110</v>
      </c>
      <c r="D133" s="138" t="s">
        <v>59</v>
      </c>
      <c r="E133" s="138" t="s">
        <v>55</v>
      </c>
      <c r="F133" s="138" t="s">
        <v>56</v>
      </c>
      <c r="G133" s="138" t="s">
        <v>111</v>
      </c>
      <c r="H133" s="138" t="s">
        <v>112</v>
      </c>
      <c r="I133" s="138" t="s">
        <v>113</v>
      </c>
      <c r="J133" s="138" t="s">
        <v>84</v>
      </c>
      <c r="K133" s="139" t="s">
        <v>114</v>
      </c>
      <c r="L133" s="140"/>
      <c r="M133" s="68"/>
      <c r="N133" s="69" t="s">
        <v>38</v>
      </c>
      <c r="O133" s="69" t="s">
        <v>115</v>
      </c>
      <c r="P133" s="69" t="s">
        <v>116</v>
      </c>
      <c r="Q133" s="69" t="s">
        <v>117</v>
      </c>
      <c r="R133" s="69" t="s">
        <v>118</v>
      </c>
      <c r="S133" s="69" t="s">
        <v>119</v>
      </c>
      <c r="T133" s="70" t="s">
        <v>120</v>
      </c>
      <c r="U133" s="135"/>
      <c r="V133" s="135"/>
      <c r="W133" s="135"/>
      <c r="X133" s="135"/>
      <c r="Y133" s="135"/>
      <c r="Z133" s="135"/>
      <c r="AA133" s="135"/>
      <c r="AB133" s="135"/>
      <c r="AC133" s="135"/>
      <c r="AD133" s="135"/>
      <c r="AE133" s="135"/>
    </row>
    <row r="134" s="27" customFormat="true" ht="22.8" hidden="false" customHeight="true" outlineLevel="0" collapsed="false">
      <c r="A134" s="22"/>
      <c r="B134" s="23"/>
      <c r="C134" s="76" t="s">
        <v>121</v>
      </c>
      <c r="D134" s="22"/>
      <c r="E134" s="22"/>
      <c r="F134" s="22"/>
      <c r="G134" s="22"/>
      <c r="H134" s="22"/>
      <c r="I134" s="22"/>
      <c r="J134" s="142" t="n">
        <f aca="false">BK134</f>
        <v>0</v>
      </c>
      <c r="K134" s="22"/>
      <c r="L134" s="23"/>
      <c r="M134" s="71"/>
      <c r="N134" s="58"/>
      <c r="O134" s="72"/>
      <c r="P134" s="143" t="n">
        <f aca="false">P135+P189+P292+P300</f>
        <v>0</v>
      </c>
      <c r="Q134" s="72"/>
      <c r="R134" s="143" t="n">
        <f aca="false">R135+R189+R292+R300</f>
        <v>2.32566418</v>
      </c>
      <c r="S134" s="72"/>
      <c r="T134" s="144" t="n">
        <f aca="false">T135+T189+T292+T300</f>
        <v>1.93861782</v>
      </c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  <c r="AT134" s="3" t="s">
        <v>73</v>
      </c>
      <c r="AU134" s="3" t="s">
        <v>86</v>
      </c>
      <c r="BK134" s="145" t="n">
        <f aca="false">BK135+BK189+BK292+BK300</f>
        <v>0</v>
      </c>
    </row>
    <row r="135" s="146" customFormat="true" ht="25.9" hidden="false" customHeight="true" outlineLevel="0" collapsed="false">
      <c r="B135" s="147"/>
      <c r="D135" s="148" t="s">
        <v>73</v>
      </c>
      <c r="E135" s="149" t="s">
        <v>122</v>
      </c>
      <c r="F135" s="149" t="s">
        <v>123</v>
      </c>
      <c r="I135" s="150"/>
      <c r="J135" s="151" t="n">
        <f aca="false">BK135</f>
        <v>0</v>
      </c>
      <c r="L135" s="147"/>
      <c r="M135" s="152"/>
      <c r="N135" s="153"/>
      <c r="O135" s="153"/>
      <c r="P135" s="154" t="n">
        <f aca="false">P136+P153+P181+P187</f>
        <v>0</v>
      </c>
      <c r="Q135" s="153"/>
      <c r="R135" s="154" t="n">
        <f aca="false">R136+R153+R181+R187</f>
        <v>1.3880788</v>
      </c>
      <c r="S135" s="153"/>
      <c r="T135" s="155" t="n">
        <f aca="false">T136+T153+T181+T187</f>
        <v>1.572962</v>
      </c>
      <c r="AR135" s="148" t="s">
        <v>79</v>
      </c>
      <c r="AT135" s="156" t="s">
        <v>73</v>
      </c>
      <c r="AU135" s="156" t="s">
        <v>74</v>
      </c>
      <c r="AY135" s="148" t="s">
        <v>124</v>
      </c>
      <c r="BK135" s="157" t="n">
        <f aca="false">BK136+BK153+BK181+BK187</f>
        <v>0</v>
      </c>
    </row>
    <row r="136" s="146" customFormat="true" ht="22.8" hidden="false" customHeight="true" outlineLevel="0" collapsed="false">
      <c r="B136" s="147"/>
      <c r="D136" s="148" t="s">
        <v>73</v>
      </c>
      <c r="E136" s="158" t="s">
        <v>125</v>
      </c>
      <c r="F136" s="158" t="s">
        <v>126</v>
      </c>
      <c r="I136" s="150"/>
      <c r="J136" s="159" t="n">
        <f aca="false">BK136</f>
        <v>0</v>
      </c>
      <c r="L136" s="147"/>
      <c r="M136" s="152"/>
      <c r="N136" s="153"/>
      <c r="O136" s="153"/>
      <c r="P136" s="154" t="n">
        <f aca="false">SUM(P137:P152)</f>
        <v>0</v>
      </c>
      <c r="Q136" s="153"/>
      <c r="R136" s="154" t="n">
        <f aca="false">SUM(R137:R152)</f>
        <v>1.3852548</v>
      </c>
      <c r="S136" s="153"/>
      <c r="T136" s="155" t="n">
        <f aca="false">SUM(T137:T152)</f>
        <v>0</v>
      </c>
      <c r="AR136" s="148" t="s">
        <v>79</v>
      </c>
      <c r="AT136" s="156" t="s">
        <v>73</v>
      </c>
      <c r="AU136" s="156" t="s">
        <v>79</v>
      </c>
      <c r="AY136" s="148" t="s">
        <v>124</v>
      </c>
      <c r="BK136" s="157" t="n">
        <f aca="false">SUM(BK137:BK152)</f>
        <v>0</v>
      </c>
    </row>
    <row r="137" s="27" customFormat="true" ht="24.15" hidden="false" customHeight="true" outlineLevel="0" collapsed="false">
      <c r="A137" s="22"/>
      <c r="B137" s="160"/>
      <c r="C137" s="161" t="s">
        <v>79</v>
      </c>
      <c r="D137" s="161" t="s">
        <v>127</v>
      </c>
      <c r="E137" s="162" t="s">
        <v>128</v>
      </c>
      <c r="F137" s="163" t="s">
        <v>129</v>
      </c>
      <c r="G137" s="164" t="s">
        <v>130</v>
      </c>
      <c r="H137" s="165" t="n">
        <v>61.15</v>
      </c>
      <c r="I137" s="166"/>
      <c r="J137" s="167" t="n">
        <f aca="false">ROUND(I137*H137,2)</f>
        <v>0</v>
      </c>
      <c r="K137" s="163" t="s">
        <v>131</v>
      </c>
      <c r="L137" s="23"/>
      <c r="M137" s="168"/>
      <c r="N137" s="169" t="s">
        <v>40</v>
      </c>
      <c r="O137" s="60"/>
      <c r="P137" s="170" t="n">
        <f aca="false">O137*H137</f>
        <v>0</v>
      </c>
      <c r="Q137" s="170" t="n">
        <v>0.0057</v>
      </c>
      <c r="R137" s="170" t="n">
        <f aca="false">Q137*H137</f>
        <v>0.348555</v>
      </c>
      <c r="S137" s="170" t="n">
        <v>0</v>
      </c>
      <c r="T137" s="171" t="n">
        <f aca="false">S137*H137</f>
        <v>0</v>
      </c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  <c r="AR137" s="172" t="s">
        <v>132</v>
      </c>
      <c r="AT137" s="172" t="s">
        <v>127</v>
      </c>
      <c r="AU137" s="172" t="s">
        <v>133</v>
      </c>
      <c r="AY137" s="3" t="s">
        <v>124</v>
      </c>
      <c r="BE137" s="173" t="n">
        <f aca="false">IF(N137="základní",J137,0)</f>
        <v>0</v>
      </c>
      <c r="BF137" s="173" t="n">
        <f aca="false">IF(N137="snížená",J137,0)</f>
        <v>0</v>
      </c>
      <c r="BG137" s="173" t="n">
        <f aca="false">IF(N137="zákl. přenesená",J137,0)</f>
        <v>0</v>
      </c>
      <c r="BH137" s="173" t="n">
        <f aca="false">IF(N137="sníž. přenesená",J137,0)</f>
        <v>0</v>
      </c>
      <c r="BI137" s="173" t="n">
        <f aca="false">IF(N137="nulová",J137,0)</f>
        <v>0</v>
      </c>
      <c r="BJ137" s="3" t="s">
        <v>133</v>
      </c>
      <c r="BK137" s="173" t="n">
        <f aca="false">ROUND(I137*H137,2)</f>
        <v>0</v>
      </c>
      <c r="BL137" s="3" t="s">
        <v>132</v>
      </c>
      <c r="BM137" s="172" t="s">
        <v>134</v>
      </c>
    </row>
    <row r="138" s="174" customFormat="true" ht="12.8" hidden="false" customHeight="false" outlineLevel="0" collapsed="false">
      <c r="B138" s="175"/>
      <c r="D138" s="176" t="s">
        <v>135</v>
      </c>
      <c r="E138" s="177"/>
      <c r="F138" s="178" t="s">
        <v>136</v>
      </c>
      <c r="H138" s="179" t="n">
        <v>61.15</v>
      </c>
      <c r="I138" s="180"/>
      <c r="L138" s="175"/>
      <c r="M138" s="181"/>
      <c r="N138" s="182"/>
      <c r="O138" s="182"/>
      <c r="P138" s="182"/>
      <c r="Q138" s="182"/>
      <c r="R138" s="182"/>
      <c r="S138" s="182"/>
      <c r="T138" s="183"/>
      <c r="AT138" s="177" t="s">
        <v>135</v>
      </c>
      <c r="AU138" s="177" t="s">
        <v>133</v>
      </c>
      <c r="AV138" s="174" t="s">
        <v>133</v>
      </c>
      <c r="AW138" s="174" t="s">
        <v>31</v>
      </c>
      <c r="AX138" s="174" t="s">
        <v>79</v>
      </c>
      <c r="AY138" s="177" t="s">
        <v>124</v>
      </c>
    </row>
    <row r="139" s="27" customFormat="true" ht="24.15" hidden="false" customHeight="true" outlineLevel="0" collapsed="false">
      <c r="A139" s="22"/>
      <c r="B139" s="160"/>
      <c r="C139" s="161" t="s">
        <v>133</v>
      </c>
      <c r="D139" s="161" t="s">
        <v>127</v>
      </c>
      <c r="E139" s="162" t="s">
        <v>137</v>
      </c>
      <c r="F139" s="163" t="s">
        <v>138</v>
      </c>
      <c r="G139" s="164" t="s">
        <v>130</v>
      </c>
      <c r="H139" s="165" t="n">
        <v>0.69</v>
      </c>
      <c r="I139" s="166"/>
      <c r="J139" s="167" t="n">
        <f aca="false">ROUND(I139*H139,2)</f>
        <v>0</v>
      </c>
      <c r="K139" s="163" t="s">
        <v>131</v>
      </c>
      <c r="L139" s="23"/>
      <c r="M139" s="168"/>
      <c r="N139" s="169" t="s">
        <v>40</v>
      </c>
      <c r="O139" s="60"/>
      <c r="P139" s="170" t="n">
        <f aca="false">O139*H139</f>
        <v>0</v>
      </c>
      <c r="Q139" s="170" t="n">
        <v>0.03358</v>
      </c>
      <c r="R139" s="170" t="n">
        <f aca="false">Q139*H139</f>
        <v>0.0231702</v>
      </c>
      <c r="S139" s="170" t="n">
        <v>0</v>
      </c>
      <c r="T139" s="171" t="n">
        <f aca="false">S139*H139</f>
        <v>0</v>
      </c>
      <c r="U139" s="22"/>
      <c r="V139" s="22"/>
      <c r="W139" s="22"/>
      <c r="X139" s="22"/>
      <c r="Y139" s="22"/>
      <c r="Z139" s="22"/>
      <c r="AA139" s="22"/>
      <c r="AB139" s="22"/>
      <c r="AC139" s="22"/>
      <c r="AD139" s="22"/>
      <c r="AE139" s="22"/>
      <c r="AR139" s="172" t="s">
        <v>132</v>
      </c>
      <c r="AT139" s="172" t="s">
        <v>127</v>
      </c>
      <c r="AU139" s="172" t="s">
        <v>133</v>
      </c>
      <c r="AY139" s="3" t="s">
        <v>124</v>
      </c>
      <c r="BE139" s="173" t="n">
        <f aca="false">IF(N139="základní",J139,0)</f>
        <v>0</v>
      </c>
      <c r="BF139" s="173" t="n">
        <f aca="false">IF(N139="snížená",J139,0)</f>
        <v>0</v>
      </c>
      <c r="BG139" s="173" t="n">
        <f aca="false">IF(N139="zákl. přenesená",J139,0)</f>
        <v>0</v>
      </c>
      <c r="BH139" s="173" t="n">
        <f aca="false">IF(N139="sníž. přenesená",J139,0)</f>
        <v>0</v>
      </c>
      <c r="BI139" s="173" t="n">
        <f aca="false">IF(N139="nulová",J139,0)</f>
        <v>0</v>
      </c>
      <c r="BJ139" s="3" t="s">
        <v>133</v>
      </c>
      <c r="BK139" s="173" t="n">
        <f aca="false">ROUND(I139*H139,2)</f>
        <v>0</v>
      </c>
      <c r="BL139" s="3" t="s">
        <v>132</v>
      </c>
      <c r="BM139" s="172" t="s">
        <v>139</v>
      </c>
    </row>
    <row r="140" s="174" customFormat="true" ht="12.8" hidden="false" customHeight="false" outlineLevel="0" collapsed="false">
      <c r="B140" s="175"/>
      <c r="D140" s="176" t="s">
        <v>135</v>
      </c>
      <c r="E140" s="177"/>
      <c r="F140" s="178" t="s">
        <v>140</v>
      </c>
      <c r="H140" s="179" t="n">
        <v>0.69</v>
      </c>
      <c r="I140" s="180"/>
      <c r="L140" s="175"/>
      <c r="M140" s="181"/>
      <c r="N140" s="182"/>
      <c r="O140" s="182"/>
      <c r="P140" s="182"/>
      <c r="Q140" s="182"/>
      <c r="R140" s="182"/>
      <c r="S140" s="182"/>
      <c r="T140" s="183"/>
      <c r="AT140" s="177" t="s">
        <v>135</v>
      </c>
      <c r="AU140" s="177" t="s">
        <v>133</v>
      </c>
      <c r="AV140" s="174" t="s">
        <v>133</v>
      </c>
      <c r="AW140" s="174" t="s">
        <v>31</v>
      </c>
      <c r="AX140" s="174" t="s">
        <v>79</v>
      </c>
      <c r="AY140" s="177" t="s">
        <v>124</v>
      </c>
    </row>
    <row r="141" s="27" customFormat="true" ht="24.15" hidden="false" customHeight="true" outlineLevel="0" collapsed="false">
      <c r="A141" s="22"/>
      <c r="B141" s="160"/>
      <c r="C141" s="161" t="s">
        <v>141</v>
      </c>
      <c r="D141" s="161" t="s">
        <v>127</v>
      </c>
      <c r="E141" s="162" t="s">
        <v>142</v>
      </c>
      <c r="F141" s="163" t="s">
        <v>143</v>
      </c>
      <c r="G141" s="164" t="s">
        <v>130</v>
      </c>
      <c r="H141" s="165" t="n">
        <v>177.728</v>
      </c>
      <c r="I141" s="166"/>
      <c r="J141" s="167" t="n">
        <f aca="false">ROUND(I141*H141,2)</f>
        <v>0</v>
      </c>
      <c r="K141" s="163" t="s">
        <v>131</v>
      </c>
      <c r="L141" s="23"/>
      <c r="M141" s="168"/>
      <c r="N141" s="169" t="s">
        <v>40</v>
      </c>
      <c r="O141" s="60"/>
      <c r="P141" s="170" t="n">
        <f aca="false">O141*H141</f>
        <v>0</v>
      </c>
      <c r="Q141" s="170" t="n">
        <v>0.0057</v>
      </c>
      <c r="R141" s="170" t="n">
        <f aca="false">Q141*H141</f>
        <v>1.0130496</v>
      </c>
      <c r="S141" s="170" t="n">
        <v>0</v>
      </c>
      <c r="T141" s="171" t="n">
        <f aca="false">S141*H141</f>
        <v>0</v>
      </c>
      <c r="U141" s="22"/>
      <c r="V141" s="22"/>
      <c r="W141" s="22"/>
      <c r="X141" s="22"/>
      <c r="Y141" s="22"/>
      <c r="Z141" s="22"/>
      <c r="AA141" s="22"/>
      <c r="AB141" s="22"/>
      <c r="AC141" s="22"/>
      <c r="AD141" s="22"/>
      <c r="AE141" s="22"/>
      <c r="AR141" s="172" t="s">
        <v>132</v>
      </c>
      <c r="AT141" s="172" t="s">
        <v>127</v>
      </c>
      <c r="AU141" s="172" t="s">
        <v>133</v>
      </c>
      <c r="AY141" s="3" t="s">
        <v>124</v>
      </c>
      <c r="BE141" s="173" t="n">
        <f aca="false">IF(N141="základní",J141,0)</f>
        <v>0</v>
      </c>
      <c r="BF141" s="173" t="n">
        <f aca="false">IF(N141="snížená",J141,0)</f>
        <v>0</v>
      </c>
      <c r="BG141" s="173" t="n">
        <f aca="false">IF(N141="zákl. přenesená",J141,0)</f>
        <v>0</v>
      </c>
      <c r="BH141" s="173" t="n">
        <f aca="false">IF(N141="sníž. přenesená",J141,0)</f>
        <v>0</v>
      </c>
      <c r="BI141" s="173" t="n">
        <f aca="false">IF(N141="nulová",J141,0)</f>
        <v>0</v>
      </c>
      <c r="BJ141" s="3" t="s">
        <v>133</v>
      </c>
      <c r="BK141" s="173" t="n">
        <f aca="false">ROUND(I141*H141,2)</f>
        <v>0</v>
      </c>
      <c r="BL141" s="3" t="s">
        <v>132</v>
      </c>
      <c r="BM141" s="172" t="s">
        <v>144</v>
      </c>
    </row>
    <row r="142" s="174" customFormat="true" ht="12.8" hidden="false" customHeight="false" outlineLevel="0" collapsed="false">
      <c r="B142" s="175"/>
      <c r="D142" s="176" t="s">
        <v>135</v>
      </c>
      <c r="E142" s="177"/>
      <c r="F142" s="178" t="s">
        <v>145</v>
      </c>
      <c r="H142" s="179" t="n">
        <v>12.365</v>
      </c>
      <c r="I142" s="180"/>
      <c r="L142" s="175"/>
      <c r="M142" s="181"/>
      <c r="N142" s="182"/>
      <c r="O142" s="182"/>
      <c r="P142" s="182"/>
      <c r="Q142" s="182"/>
      <c r="R142" s="182"/>
      <c r="S142" s="182"/>
      <c r="T142" s="183"/>
      <c r="AT142" s="177" t="s">
        <v>135</v>
      </c>
      <c r="AU142" s="177" t="s">
        <v>133</v>
      </c>
      <c r="AV142" s="174" t="s">
        <v>133</v>
      </c>
      <c r="AW142" s="174" t="s">
        <v>31</v>
      </c>
      <c r="AX142" s="174" t="s">
        <v>74</v>
      </c>
      <c r="AY142" s="177" t="s">
        <v>124</v>
      </c>
    </row>
    <row r="143" s="174" customFormat="true" ht="12.8" hidden="false" customHeight="false" outlineLevel="0" collapsed="false">
      <c r="B143" s="175"/>
      <c r="D143" s="176" t="s">
        <v>135</v>
      </c>
      <c r="E143" s="177"/>
      <c r="F143" s="178" t="s">
        <v>146</v>
      </c>
      <c r="H143" s="179" t="n">
        <v>3.925</v>
      </c>
      <c r="I143" s="180"/>
      <c r="L143" s="175"/>
      <c r="M143" s="181"/>
      <c r="N143" s="182"/>
      <c r="O143" s="182"/>
      <c r="P143" s="182"/>
      <c r="Q143" s="182"/>
      <c r="R143" s="182"/>
      <c r="S143" s="182"/>
      <c r="T143" s="183"/>
      <c r="AT143" s="177" t="s">
        <v>135</v>
      </c>
      <c r="AU143" s="177" t="s">
        <v>133</v>
      </c>
      <c r="AV143" s="174" t="s">
        <v>133</v>
      </c>
      <c r="AW143" s="174" t="s">
        <v>31</v>
      </c>
      <c r="AX143" s="174" t="s">
        <v>74</v>
      </c>
      <c r="AY143" s="177" t="s">
        <v>124</v>
      </c>
    </row>
    <row r="144" s="174" customFormat="true" ht="19.25" hidden="false" customHeight="false" outlineLevel="0" collapsed="false">
      <c r="B144" s="175"/>
      <c r="D144" s="176" t="s">
        <v>135</v>
      </c>
      <c r="E144" s="177"/>
      <c r="F144" s="178" t="s">
        <v>147</v>
      </c>
      <c r="H144" s="179" t="n">
        <v>73.584</v>
      </c>
      <c r="I144" s="180"/>
      <c r="L144" s="175"/>
      <c r="M144" s="181"/>
      <c r="N144" s="182"/>
      <c r="O144" s="182"/>
      <c r="P144" s="182"/>
      <c r="Q144" s="182"/>
      <c r="R144" s="182"/>
      <c r="S144" s="182"/>
      <c r="T144" s="183"/>
      <c r="AT144" s="177" t="s">
        <v>135</v>
      </c>
      <c r="AU144" s="177" t="s">
        <v>133</v>
      </c>
      <c r="AV144" s="174" t="s">
        <v>133</v>
      </c>
      <c r="AW144" s="174" t="s">
        <v>31</v>
      </c>
      <c r="AX144" s="174" t="s">
        <v>74</v>
      </c>
      <c r="AY144" s="177" t="s">
        <v>124</v>
      </c>
    </row>
    <row r="145" s="174" customFormat="true" ht="12.8" hidden="false" customHeight="false" outlineLevel="0" collapsed="false">
      <c r="B145" s="175"/>
      <c r="D145" s="176" t="s">
        <v>135</v>
      </c>
      <c r="E145" s="177"/>
      <c r="F145" s="178" t="s">
        <v>148</v>
      </c>
      <c r="H145" s="179" t="n">
        <v>3.188</v>
      </c>
      <c r="I145" s="180"/>
      <c r="L145" s="175"/>
      <c r="M145" s="181"/>
      <c r="N145" s="182"/>
      <c r="O145" s="182"/>
      <c r="P145" s="182"/>
      <c r="Q145" s="182"/>
      <c r="R145" s="182"/>
      <c r="S145" s="182"/>
      <c r="T145" s="183"/>
      <c r="AT145" s="177" t="s">
        <v>135</v>
      </c>
      <c r="AU145" s="177" t="s">
        <v>133</v>
      </c>
      <c r="AV145" s="174" t="s">
        <v>133</v>
      </c>
      <c r="AW145" s="174" t="s">
        <v>31</v>
      </c>
      <c r="AX145" s="174" t="s">
        <v>74</v>
      </c>
      <c r="AY145" s="177" t="s">
        <v>124</v>
      </c>
    </row>
    <row r="146" s="174" customFormat="true" ht="19.25" hidden="false" customHeight="false" outlineLevel="0" collapsed="false">
      <c r="B146" s="175"/>
      <c r="D146" s="176" t="s">
        <v>135</v>
      </c>
      <c r="E146" s="177"/>
      <c r="F146" s="178" t="s">
        <v>149</v>
      </c>
      <c r="H146" s="179" t="n">
        <v>44.673</v>
      </c>
      <c r="I146" s="180"/>
      <c r="L146" s="175"/>
      <c r="M146" s="181"/>
      <c r="N146" s="182"/>
      <c r="O146" s="182"/>
      <c r="P146" s="182"/>
      <c r="Q146" s="182"/>
      <c r="R146" s="182"/>
      <c r="S146" s="182"/>
      <c r="T146" s="183"/>
      <c r="AT146" s="177" t="s">
        <v>135</v>
      </c>
      <c r="AU146" s="177" t="s">
        <v>133</v>
      </c>
      <c r="AV146" s="174" t="s">
        <v>133</v>
      </c>
      <c r="AW146" s="174" t="s">
        <v>31</v>
      </c>
      <c r="AX146" s="174" t="s">
        <v>74</v>
      </c>
      <c r="AY146" s="177" t="s">
        <v>124</v>
      </c>
    </row>
    <row r="147" s="174" customFormat="true" ht="12.8" hidden="false" customHeight="false" outlineLevel="0" collapsed="false">
      <c r="B147" s="175"/>
      <c r="D147" s="176" t="s">
        <v>135</v>
      </c>
      <c r="E147" s="177"/>
      <c r="F147" s="178" t="s">
        <v>150</v>
      </c>
      <c r="H147" s="179" t="n">
        <v>4.8</v>
      </c>
      <c r="I147" s="180"/>
      <c r="L147" s="175"/>
      <c r="M147" s="181"/>
      <c r="N147" s="182"/>
      <c r="O147" s="182"/>
      <c r="P147" s="182"/>
      <c r="Q147" s="182"/>
      <c r="R147" s="182"/>
      <c r="S147" s="182"/>
      <c r="T147" s="183"/>
      <c r="AT147" s="177" t="s">
        <v>135</v>
      </c>
      <c r="AU147" s="177" t="s">
        <v>133</v>
      </c>
      <c r="AV147" s="174" t="s">
        <v>133</v>
      </c>
      <c r="AW147" s="174" t="s">
        <v>31</v>
      </c>
      <c r="AX147" s="174" t="s">
        <v>74</v>
      </c>
      <c r="AY147" s="177" t="s">
        <v>124</v>
      </c>
    </row>
    <row r="148" s="174" customFormat="true" ht="12.8" hidden="false" customHeight="false" outlineLevel="0" collapsed="false">
      <c r="B148" s="175"/>
      <c r="D148" s="176" t="s">
        <v>135</v>
      </c>
      <c r="E148" s="177"/>
      <c r="F148" s="178" t="s">
        <v>151</v>
      </c>
      <c r="H148" s="179" t="n">
        <v>35.193</v>
      </c>
      <c r="I148" s="180"/>
      <c r="L148" s="175"/>
      <c r="M148" s="181"/>
      <c r="N148" s="182"/>
      <c r="O148" s="182"/>
      <c r="P148" s="182"/>
      <c r="Q148" s="182"/>
      <c r="R148" s="182"/>
      <c r="S148" s="182"/>
      <c r="T148" s="183"/>
      <c r="AT148" s="177" t="s">
        <v>135</v>
      </c>
      <c r="AU148" s="177" t="s">
        <v>133</v>
      </c>
      <c r="AV148" s="174" t="s">
        <v>133</v>
      </c>
      <c r="AW148" s="174" t="s">
        <v>31</v>
      </c>
      <c r="AX148" s="174" t="s">
        <v>74</v>
      </c>
      <c r="AY148" s="177" t="s">
        <v>124</v>
      </c>
    </row>
    <row r="149" s="184" customFormat="true" ht="12.8" hidden="false" customHeight="false" outlineLevel="0" collapsed="false">
      <c r="B149" s="185"/>
      <c r="D149" s="176" t="s">
        <v>135</v>
      </c>
      <c r="E149" s="186"/>
      <c r="F149" s="187" t="s">
        <v>152</v>
      </c>
      <c r="H149" s="188" t="n">
        <v>177.728</v>
      </c>
      <c r="I149" s="189"/>
      <c r="L149" s="185"/>
      <c r="M149" s="190"/>
      <c r="N149" s="191"/>
      <c r="O149" s="191"/>
      <c r="P149" s="191"/>
      <c r="Q149" s="191"/>
      <c r="R149" s="191"/>
      <c r="S149" s="191"/>
      <c r="T149" s="192"/>
      <c r="AT149" s="186" t="s">
        <v>135</v>
      </c>
      <c r="AU149" s="186" t="s">
        <v>133</v>
      </c>
      <c r="AV149" s="184" t="s">
        <v>132</v>
      </c>
      <c r="AW149" s="184" t="s">
        <v>31</v>
      </c>
      <c r="AX149" s="184" t="s">
        <v>79</v>
      </c>
      <c r="AY149" s="186" t="s">
        <v>124</v>
      </c>
    </row>
    <row r="150" s="27" customFormat="true" ht="24.15" hidden="false" customHeight="true" outlineLevel="0" collapsed="false">
      <c r="A150" s="22"/>
      <c r="B150" s="160"/>
      <c r="C150" s="161" t="s">
        <v>132</v>
      </c>
      <c r="D150" s="161" t="s">
        <v>127</v>
      </c>
      <c r="E150" s="162" t="s">
        <v>153</v>
      </c>
      <c r="F150" s="193" t="s">
        <v>154</v>
      </c>
      <c r="G150" s="164" t="s">
        <v>130</v>
      </c>
      <c r="H150" s="165" t="n">
        <v>15.57</v>
      </c>
      <c r="I150" s="166"/>
      <c r="J150" s="167" t="n">
        <f aca="false">ROUND(I150*H150,2)</f>
        <v>0</v>
      </c>
      <c r="K150" s="163" t="s">
        <v>131</v>
      </c>
      <c r="L150" s="23"/>
      <c r="M150" s="168"/>
      <c r="N150" s="169" t="s">
        <v>40</v>
      </c>
      <c r="O150" s="60"/>
      <c r="P150" s="170" t="n">
        <f aca="false">O150*H150</f>
        <v>0</v>
      </c>
      <c r="Q150" s="170" t="n">
        <v>0</v>
      </c>
      <c r="R150" s="170" t="n">
        <f aca="false">Q150*H150</f>
        <v>0</v>
      </c>
      <c r="S150" s="170" t="n">
        <v>0</v>
      </c>
      <c r="T150" s="171" t="n">
        <f aca="false">S150*H150</f>
        <v>0</v>
      </c>
      <c r="U150" s="22"/>
      <c r="V150" s="22"/>
      <c r="W150" s="22"/>
      <c r="X150" s="22"/>
      <c r="Y150" s="22"/>
      <c r="Z150" s="22"/>
      <c r="AA150" s="22"/>
      <c r="AB150" s="22"/>
      <c r="AC150" s="22"/>
      <c r="AD150" s="22"/>
      <c r="AE150" s="22"/>
      <c r="AR150" s="172" t="s">
        <v>132</v>
      </c>
      <c r="AT150" s="172" t="s">
        <v>127</v>
      </c>
      <c r="AU150" s="172" t="s">
        <v>133</v>
      </c>
      <c r="AY150" s="3" t="s">
        <v>124</v>
      </c>
      <c r="BE150" s="173" t="n">
        <f aca="false">IF(N150="základní",J150,0)</f>
        <v>0</v>
      </c>
      <c r="BF150" s="173" t="n">
        <f aca="false">IF(N150="snížená",J150,0)</f>
        <v>0</v>
      </c>
      <c r="BG150" s="173" t="n">
        <f aca="false">IF(N150="zákl. přenesená",J150,0)</f>
        <v>0</v>
      </c>
      <c r="BH150" s="173" t="n">
        <f aca="false">IF(N150="sníž. přenesená",J150,0)</f>
        <v>0</v>
      </c>
      <c r="BI150" s="173" t="n">
        <f aca="false">IF(N150="nulová",J150,0)</f>
        <v>0</v>
      </c>
      <c r="BJ150" s="3" t="s">
        <v>133</v>
      </c>
      <c r="BK150" s="173" t="n">
        <f aca="false">ROUND(I150*H150,2)</f>
        <v>0</v>
      </c>
      <c r="BL150" s="3" t="s">
        <v>132</v>
      </c>
      <c r="BM150" s="172" t="s">
        <v>155</v>
      </c>
    </row>
    <row r="151" s="174" customFormat="true" ht="19.25" hidden="false" customHeight="false" outlineLevel="0" collapsed="false">
      <c r="B151" s="175"/>
      <c r="D151" s="176" t="s">
        <v>135</v>
      </c>
      <c r="E151" s="177"/>
      <c r="F151" s="178" t="s">
        <v>156</v>
      </c>
      <c r="H151" s="179" t="n">
        <v>15.57</v>
      </c>
      <c r="I151" s="180"/>
      <c r="L151" s="175"/>
      <c r="M151" s="181"/>
      <c r="N151" s="182"/>
      <c r="O151" s="182"/>
      <c r="P151" s="182"/>
      <c r="Q151" s="182"/>
      <c r="R151" s="182"/>
      <c r="S151" s="182"/>
      <c r="T151" s="183"/>
      <c r="AT151" s="177" t="s">
        <v>135</v>
      </c>
      <c r="AU151" s="177" t="s">
        <v>133</v>
      </c>
      <c r="AV151" s="174" t="s">
        <v>133</v>
      </c>
      <c r="AW151" s="174" t="s">
        <v>31</v>
      </c>
      <c r="AX151" s="174" t="s">
        <v>79</v>
      </c>
      <c r="AY151" s="177" t="s">
        <v>124</v>
      </c>
    </row>
    <row r="152" s="27" customFormat="true" ht="16.5" hidden="false" customHeight="true" outlineLevel="0" collapsed="false">
      <c r="A152" s="22"/>
      <c r="B152" s="160"/>
      <c r="C152" s="161" t="s">
        <v>157</v>
      </c>
      <c r="D152" s="161" t="s">
        <v>127</v>
      </c>
      <c r="E152" s="162" t="s">
        <v>158</v>
      </c>
      <c r="F152" s="163" t="s">
        <v>159</v>
      </c>
      <c r="G152" s="164" t="s">
        <v>160</v>
      </c>
      <c r="H152" s="165" t="n">
        <v>1</v>
      </c>
      <c r="I152" s="166"/>
      <c r="J152" s="167" t="n">
        <f aca="false">ROUND(I152*H152,2)</f>
        <v>0</v>
      </c>
      <c r="K152" s="163"/>
      <c r="L152" s="23"/>
      <c r="M152" s="168"/>
      <c r="N152" s="169" t="s">
        <v>40</v>
      </c>
      <c r="O152" s="60"/>
      <c r="P152" s="170" t="n">
        <f aca="false">O152*H152</f>
        <v>0</v>
      </c>
      <c r="Q152" s="170" t="n">
        <v>0.00048</v>
      </c>
      <c r="R152" s="170" t="n">
        <f aca="false">Q152*H152</f>
        <v>0.00048</v>
      </c>
      <c r="S152" s="170" t="n">
        <v>0</v>
      </c>
      <c r="T152" s="171" t="n">
        <f aca="false">S152*H152</f>
        <v>0</v>
      </c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R152" s="172" t="s">
        <v>132</v>
      </c>
      <c r="AT152" s="172" t="s">
        <v>127</v>
      </c>
      <c r="AU152" s="172" t="s">
        <v>133</v>
      </c>
      <c r="AY152" s="3" t="s">
        <v>124</v>
      </c>
      <c r="BE152" s="173" t="n">
        <f aca="false">IF(N152="základní",J152,0)</f>
        <v>0</v>
      </c>
      <c r="BF152" s="173" t="n">
        <f aca="false">IF(N152="snížená",J152,0)</f>
        <v>0</v>
      </c>
      <c r="BG152" s="173" t="n">
        <f aca="false">IF(N152="zákl. přenesená",J152,0)</f>
        <v>0</v>
      </c>
      <c r="BH152" s="173" t="n">
        <f aca="false">IF(N152="sníž. přenesená",J152,0)</f>
        <v>0</v>
      </c>
      <c r="BI152" s="173" t="n">
        <f aca="false">IF(N152="nulová",J152,0)</f>
        <v>0</v>
      </c>
      <c r="BJ152" s="3" t="s">
        <v>133</v>
      </c>
      <c r="BK152" s="173" t="n">
        <f aca="false">ROUND(I152*H152,2)</f>
        <v>0</v>
      </c>
      <c r="BL152" s="3" t="s">
        <v>132</v>
      </c>
      <c r="BM152" s="172" t="s">
        <v>161</v>
      </c>
    </row>
    <row r="153" s="146" customFormat="true" ht="22.8" hidden="false" customHeight="true" outlineLevel="0" collapsed="false">
      <c r="B153" s="147"/>
      <c r="D153" s="148" t="s">
        <v>73</v>
      </c>
      <c r="E153" s="158" t="s">
        <v>162</v>
      </c>
      <c r="F153" s="158" t="s">
        <v>163</v>
      </c>
      <c r="I153" s="150"/>
      <c r="J153" s="159" t="n">
        <f aca="false">BK153</f>
        <v>0</v>
      </c>
      <c r="L153" s="147"/>
      <c r="M153" s="152"/>
      <c r="N153" s="153"/>
      <c r="O153" s="153"/>
      <c r="P153" s="154" t="n">
        <f aca="false">SUM(P154:P180)</f>
        <v>0</v>
      </c>
      <c r="Q153" s="153"/>
      <c r="R153" s="154" t="n">
        <f aca="false">SUM(R154:R180)</f>
        <v>0.002824</v>
      </c>
      <c r="S153" s="153"/>
      <c r="T153" s="155" t="n">
        <f aca="false">SUM(T154:T180)</f>
        <v>1.572962</v>
      </c>
      <c r="AR153" s="148" t="s">
        <v>79</v>
      </c>
      <c r="AT153" s="156" t="s">
        <v>73</v>
      </c>
      <c r="AU153" s="156" t="s">
        <v>79</v>
      </c>
      <c r="AY153" s="148" t="s">
        <v>124</v>
      </c>
      <c r="BK153" s="157" t="n">
        <f aca="false">SUM(BK154:BK180)</f>
        <v>0</v>
      </c>
    </row>
    <row r="154" s="27" customFormat="true" ht="37.8" hidden="false" customHeight="true" outlineLevel="0" collapsed="false">
      <c r="A154" s="22"/>
      <c r="B154" s="160"/>
      <c r="C154" s="161" t="s">
        <v>125</v>
      </c>
      <c r="D154" s="161" t="s">
        <v>127</v>
      </c>
      <c r="E154" s="162" t="s">
        <v>164</v>
      </c>
      <c r="F154" s="163" t="s">
        <v>165</v>
      </c>
      <c r="G154" s="164" t="s">
        <v>130</v>
      </c>
      <c r="H154" s="165" t="n">
        <v>1.8</v>
      </c>
      <c r="I154" s="166"/>
      <c r="J154" s="167" t="n">
        <f aca="false">ROUND(I154*H154,2)</f>
        <v>0</v>
      </c>
      <c r="K154" s="163" t="s">
        <v>131</v>
      </c>
      <c r="L154" s="23"/>
      <c r="M154" s="168"/>
      <c r="N154" s="169" t="s">
        <v>40</v>
      </c>
      <c r="O154" s="60"/>
      <c r="P154" s="170" t="n">
        <f aca="false">O154*H154</f>
        <v>0</v>
      </c>
      <c r="Q154" s="170" t="n">
        <v>0.00021</v>
      </c>
      <c r="R154" s="170" t="n">
        <f aca="false">Q154*H154</f>
        <v>0.000378</v>
      </c>
      <c r="S154" s="170" t="n">
        <v>0</v>
      </c>
      <c r="T154" s="171" t="n">
        <f aca="false">S154*H154</f>
        <v>0</v>
      </c>
      <c r="U154" s="22"/>
      <c r="V154" s="22"/>
      <c r="W154" s="22"/>
      <c r="X154" s="22"/>
      <c r="Y154" s="22"/>
      <c r="Z154" s="22"/>
      <c r="AA154" s="22"/>
      <c r="AB154" s="22"/>
      <c r="AC154" s="22"/>
      <c r="AD154" s="22"/>
      <c r="AE154" s="22"/>
      <c r="AR154" s="172" t="s">
        <v>132</v>
      </c>
      <c r="AT154" s="172" t="s">
        <v>127</v>
      </c>
      <c r="AU154" s="172" t="s">
        <v>133</v>
      </c>
      <c r="AY154" s="3" t="s">
        <v>124</v>
      </c>
      <c r="BE154" s="173" t="n">
        <f aca="false">IF(N154="základní",J154,0)</f>
        <v>0</v>
      </c>
      <c r="BF154" s="173" t="n">
        <f aca="false">IF(N154="snížená",J154,0)</f>
        <v>0</v>
      </c>
      <c r="BG154" s="173" t="n">
        <f aca="false">IF(N154="zákl. přenesená",J154,0)</f>
        <v>0</v>
      </c>
      <c r="BH154" s="173" t="n">
        <f aca="false">IF(N154="sníž. přenesená",J154,0)</f>
        <v>0</v>
      </c>
      <c r="BI154" s="173" t="n">
        <f aca="false">IF(N154="nulová",J154,0)</f>
        <v>0</v>
      </c>
      <c r="BJ154" s="3" t="s">
        <v>133</v>
      </c>
      <c r="BK154" s="173" t="n">
        <f aca="false">ROUND(I154*H154,2)</f>
        <v>0</v>
      </c>
      <c r="BL154" s="3" t="s">
        <v>132</v>
      </c>
      <c r="BM154" s="172" t="s">
        <v>166</v>
      </c>
    </row>
    <row r="155" s="174" customFormat="true" ht="12.8" hidden="false" customHeight="false" outlineLevel="0" collapsed="false">
      <c r="B155" s="175"/>
      <c r="D155" s="176" t="s">
        <v>135</v>
      </c>
      <c r="E155" s="177"/>
      <c r="F155" s="178" t="s">
        <v>167</v>
      </c>
      <c r="H155" s="179" t="n">
        <v>1.8</v>
      </c>
      <c r="I155" s="180"/>
      <c r="L155" s="175"/>
      <c r="M155" s="181"/>
      <c r="N155" s="182"/>
      <c r="O155" s="182"/>
      <c r="P155" s="182"/>
      <c r="Q155" s="182"/>
      <c r="R155" s="182"/>
      <c r="S155" s="182"/>
      <c r="T155" s="183"/>
      <c r="AT155" s="177" t="s">
        <v>135</v>
      </c>
      <c r="AU155" s="177" t="s">
        <v>133</v>
      </c>
      <c r="AV155" s="174" t="s">
        <v>133</v>
      </c>
      <c r="AW155" s="174" t="s">
        <v>31</v>
      </c>
      <c r="AX155" s="174" t="s">
        <v>79</v>
      </c>
      <c r="AY155" s="177" t="s">
        <v>124</v>
      </c>
    </row>
    <row r="156" s="27" customFormat="true" ht="16.5" hidden="false" customHeight="true" outlineLevel="0" collapsed="false">
      <c r="A156" s="22"/>
      <c r="B156" s="160"/>
      <c r="C156" s="161" t="s">
        <v>168</v>
      </c>
      <c r="D156" s="161" t="s">
        <v>127</v>
      </c>
      <c r="E156" s="162" t="s">
        <v>169</v>
      </c>
      <c r="F156" s="163" t="s">
        <v>170</v>
      </c>
      <c r="G156" s="164" t="s">
        <v>130</v>
      </c>
      <c r="H156" s="165" t="n">
        <v>61.15</v>
      </c>
      <c r="I156" s="166"/>
      <c r="J156" s="167" t="n">
        <f aca="false">ROUND(I156*H156,2)</f>
        <v>0</v>
      </c>
      <c r="K156" s="163" t="s">
        <v>131</v>
      </c>
      <c r="L156" s="23"/>
      <c r="M156" s="168"/>
      <c r="N156" s="169" t="s">
        <v>40</v>
      </c>
      <c r="O156" s="60"/>
      <c r="P156" s="170" t="n">
        <f aca="false">O156*H156</f>
        <v>0</v>
      </c>
      <c r="Q156" s="170" t="n">
        <v>4E-005</v>
      </c>
      <c r="R156" s="170" t="n">
        <f aca="false">Q156*H156</f>
        <v>0.002446</v>
      </c>
      <c r="S156" s="170" t="n">
        <v>0</v>
      </c>
      <c r="T156" s="171" t="n">
        <f aca="false">S156*H156</f>
        <v>0</v>
      </c>
      <c r="U156" s="22"/>
      <c r="V156" s="22"/>
      <c r="W156" s="22"/>
      <c r="X156" s="22"/>
      <c r="Y156" s="22"/>
      <c r="Z156" s="22"/>
      <c r="AA156" s="22"/>
      <c r="AB156" s="22"/>
      <c r="AC156" s="22"/>
      <c r="AD156" s="22"/>
      <c r="AE156" s="22"/>
      <c r="AR156" s="172" t="s">
        <v>132</v>
      </c>
      <c r="AT156" s="172" t="s">
        <v>127</v>
      </c>
      <c r="AU156" s="172" t="s">
        <v>133</v>
      </c>
      <c r="AY156" s="3" t="s">
        <v>124</v>
      </c>
      <c r="BE156" s="173" t="n">
        <f aca="false">IF(N156="základní",J156,0)</f>
        <v>0</v>
      </c>
      <c r="BF156" s="173" t="n">
        <f aca="false">IF(N156="snížená",J156,0)</f>
        <v>0</v>
      </c>
      <c r="BG156" s="173" t="n">
        <f aca="false">IF(N156="zákl. přenesená",J156,0)</f>
        <v>0</v>
      </c>
      <c r="BH156" s="173" t="n">
        <f aca="false">IF(N156="sníž. přenesená",J156,0)</f>
        <v>0</v>
      </c>
      <c r="BI156" s="173" t="n">
        <f aca="false">IF(N156="nulová",J156,0)</f>
        <v>0</v>
      </c>
      <c r="BJ156" s="3" t="s">
        <v>133</v>
      </c>
      <c r="BK156" s="173" t="n">
        <f aca="false">ROUND(I156*H156,2)</f>
        <v>0</v>
      </c>
      <c r="BL156" s="3" t="s">
        <v>132</v>
      </c>
      <c r="BM156" s="172" t="s">
        <v>171</v>
      </c>
    </row>
    <row r="157" s="174" customFormat="true" ht="12.8" hidden="false" customHeight="false" outlineLevel="0" collapsed="false">
      <c r="B157" s="175"/>
      <c r="D157" s="176" t="s">
        <v>135</v>
      </c>
      <c r="E157" s="177"/>
      <c r="F157" s="178" t="s">
        <v>136</v>
      </c>
      <c r="H157" s="179" t="n">
        <v>61.15</v>
      </c>
      <c r="I157" s="180"/>
      <c r="L157" s="175"/>
      <c r="M157" s="181"/>
      <c r="N157" s="182"/>
      <c r="O157" s="182"/>
      <c r="P157" s="182"/>
      <c r="Q157" s="182"/>
      <c r="R157" s="182"/>
      <c r="S157" s="182"/>
      <c r="T157" s="183"/>
      <c r="AT157" s="177" t="s">
        <v>135</v>
      </c>
      <c r="AU157" s="177" t="s">
        <v>133</v>
      </c>
      <c r="AV157" s="174" t="s">
        <v>133</v>
      </c>
      <c r="AW157" s="174" t="s">
        <v>31</v>
      </c>
      <c r="AX157" s="174" t="s">
        <v>79</v>
      </c>
      <c r="AY157" s="177" t="s">
        <v>124</v>
      </c>
    </row>
    <row r="158" s="27" customFormat="true" ht="24.15" hidden="false" customHeight="true" outlineLevel="0" collapsed="false">
      <c r="A158" s="22"/>
      <c r="B158" s="160"/>
      <c r="C158" s="161" t="s">
        <v>172</v>
      </c>
      <c r="D158" s="161" t="s">
        <v>127</v>
      </c>
      <c r="E158" s="162" t="s">
        <v>173</v>
      </c>
      <c r="F158" s="163" t="s">
        <v>174</v>
      </c>
      <c r="G158" s="164" t="s">
        <v>160</v>
      </c>
      <c r="H158" s="165" t="n">
        <v>1</v>
      </c>
      <c r="I158" s="166"/>
      <c r="J158" s="167" t="n">
        <f aca="false">ROUND(I158*H158,2)</f>
        <v>0</v>
      </c>
      <c r="K158" s="163"/>
      <c r="L158" s="23"/>
      <c r="M158" s="168"/>
      <c r="N158" s="169" t="s">
        <v>40</v>
      </c>
      <c r="O158" s="60"/>
      <c r="P158" s="170" t="n">
        <f aca="false">O158*H158</f>
        <v>0</v>
      </c>
      <c r="Q158" s="170" t="n">
        <v>0</v>
      </c>
      <c r="R158" s="170" t="n">
        <f aca="false">Q158*H158</f>
        <v>0</v>
      </c>
      <c r="S158" s="170" t="n">
        <v>0.61501</v>
      </c>
      <c r="T158" s="171" t="n">
        <f aca="false">S158*H158</f>
        <v>0.61501</v>
      </c>
      <c r="U158" s="22"/>
      <c r="V158" s="22"/>
      <c r="W158" s="22"/>
      <c r="X158" s="22"/>
      <c r="Y158" s="22"/>
      <c r="Z158" s="22"/>
      <c r="AA158" s="22"/>
      <c r="AB158" s="22"/>
      <c r="AC158" s="22"/>
      <c r="AD158" s="22"/>
      <c r="AE158" s="22"/>
      <c r="AR158" s="172" t="s">
        <v>132</v>
      </c>
      <c r="AT158" s="172" t="s">
        <v>127</v>
      </c>
      <c r="AU158" s="172" t="s">
        <v>133</v>
      </c>
      <c r="AY158" s="3" t="s">
        <v>124</v>
      </c>
      <c r="BE158" s="173" t="n">
        <f aca="false">IF(N158="základní",J158,0)</f>
        <v>0</v>
      </c>
      <c r="BF158" s="173" t="n">
        <f aca="false">IF(N158="snížená",J158,0)</f>
        <v>0</v>
      </c>
      <c r="BG158" s="173" t="n">
        <f aca="false">IF(N158="zákl. přenesená",J158,0)</f>
        <v>0</v>
      </c>
      <c r="BH158" s="173" t="n">
        <f aca="false">IF(N158="sníž. přenesená",J158,0)</f>
        <v>0</v>
      </c>
      <c r="BI158" s="173" t="n">
        <f aca="false">IF(N158="nulová",J158,0)</f>
        <v>0</v>
      </c>
      <c r="BJ158" s="3" t="s">
        <v>133</v>
      </c>
      <c r="BK158" s="173" t="n">
        <f aca="false">ROUND(I158*H158,2)</f>
        <v>0</v>
      </c>
      <c r="BL158" s="3" t="s">
        <v>132</v>
      </c>
      <c r="BM158" s="172" t="s">
        <v>175</v>
      </c>
    </row>
    <row r="159" s="27" customFormat="true" ht="24.15" hidden="false" customHeight="true" outlineLevel="0" collapsed="false">
      <c r="A159" s="22"/>
      <c r="B159" s="160"/>
      <c r="C159" s="161" t="s">
        <v>162</v>
      </c>
      <c r="D159" s="161" t="s">
        <v>127</v>
      </c>
      <c r="E159" s="162" t="s">
        <v>176</v>
      </c>
      <c r="F159" s="163" t="s">
        <v>177</v>
      </c>
      <c r="G159" s="164" t="s">
        <v>178</v>
      </c>
      <c r="H159" s="165" t="n">
        <v>4</v>
      </c>
      <c r="I159" s="166"/>
      <c r="J159" s="167" t="n">
        <f aca="false">ROUND(I159*H159,2)</f>
        <v>0</v>
      </c>
      <c r="K159" s="163"/>
      <c r="L159" s="23"/>
      <c r="M159" s="168"/>
      <c r="N159" s="169" t="s">
        <v>40</v>
      </c>
      <c r="O159" s="60"/>
      <c r="P159" s="170" t="n">
        <f aca="false">O159*H159</f>
        <v>0</v>
      </c>
      <c r="Q159" s="170" t="n">
        <v>0</v>
      </c>
      <c r="R159" s="170" t="n">
        <f aca="false">Q159*H159</f>
        <v>0</v>
      </c>
      <c r="S159" s="170" t="n">
        <v>0</v>
      </c>
      <c r="T159" s="171" t="n">
        <f aca="false">S159*H159</f>
        <v>0</v>
      </c>
      <c r="U159" s="22"/>
      <c r="V159" s="22"/>
      <c r="W159" s="22"/>
      <c r="X159" s="22"/>
      <c r="Y159" s="22"/>
      <c r="Z159" s="22"/>
      <c r="AA159" s="22"/>
      <c r="AB159" s="22"/>
      <c r="AC159" s="22"/>
      <c r="AD159" s="22"/>
      <c r="AE159" s="22"/>
      <c r="AR159" s="172" t="s">
        <v>132</v>
      </c>
      <c r="AT159" s="172" t="s">
        <v>127</v>
      </c>
      <c r="AU159" s="172" t="s">
        <v>133</v>
      </c>
      <c r="AY159" s="3" t="s">
        <v>124</v>
      </c>
      <c r="BE159" s="173" t="n">
        <f aca="false">IF(N159="základní",J159,0)</f>
        <v>0</v>
      </c>
      <c r="BF159" s="173" t="n">
        <f aca="false">IF(N159="snížená",J159,0)</f>
        <v>0</v>
      </c>
      <c r="BG159" s="173" t="n">
        <f aca="false">IF(N159="zákl. přenesená",J159,0)</f>
        <v>0</v>
      </c>
      <c r="BH159" s="173" t="n">
        <f aca="false">IF(N159="sníž. přenesená",J159,0)</f>
        <v>0</v>
      </c>
      <c r="BI159" s="173" t="n">
        <f aca="false">IF(N159="nulová",J159,0)</f>
        <v>0</v>
      </c>
      <c r="BJ159" s="3" t="s">
        <v>133</v>
      </c>
      <c r="BK159" s="173" t="n">
        <f aca="false">ROUND(I159*H159,2)</f>
        <v>0</v>
      </c>
      <c r="BL159" s="3" t="s">
        <v>132</v>
      </c>
      <c r="BM159" s="172" t="s">
        <v>179</v>
      </c>
    </row>
    <row r="160" s="27" customFormat="true" ht="16.5" hidden="false" customHeight="true" outlineLevel="0" collapsed="false">
      <c r="A160" s="22"/>
      <c r="B160" s="160"/>
      <c r="C160" s="161" t="s">
        <v>180</v>
      </c>
      <c r="D160" s="161" t="s">
        <v>127</v>
      </c>
      <c r="E160" s="162" t="s">
        <v>181</v>
      </c>
      <c r="F160" s="163" t="s">
        <v>182</v>
      </c>
      <c r="G160" s="164" t="s">
        <v>183</v>
      </c>
      <c r="H160" s="165" t="n">
        <v>1</v>
      </c>
      <c r="I160" s="166"/>
      <c r="J160" s="167" t="n">
        <f aca="false">ROUND(I160*H160,2)</f>
        <v>0</v>
      </c>
      <c r="K160" s="163"/>
      <c r="L160" s="23"/>
      <c r="M160" s="168"/>
      <c r="N160" s="169" t="s">
        <v>40</v>
      </c>
      <c r="O160" s="60"/>
      <c r="P160" s="170" t="n">
        <f aca="false">O160*H160</f>
        <v>0</v>
      </c>
      <c r="Q160" s="170" t="n">
        <v>0</v>
      </c>
      <c r="R160" s="170" t="n">
        <f aca="false">Q160*H160</f>
        <v>0</v>
      </c>
      <c r="S160" s="170" t="n">
        <v>0.036</v>
      </c>
      <c r="T160" s="171" t="n">
        <f aca="false">S160*H160</f>
        <v>0.036</v>
      </c>
      <c r="U160" s="22"/>
      <c r="V160" s="22"/>
      <c r="W160" s="22"/>
      <c r="X160" s="22"/>
      <c r="Y160" s="22"/>
      <c r="Z160" s="22"/>
      <c r="AA160" s="22"/>
      <c r="AB160" s="22"/>
      <c r="AC160" s="22"/>
      <c r="AD160" s="22"/>
      <c r="AE160" s="22"/>
      <c r="AR160" s="172" t="s">
        <v>132</v>
      </c>
      <c r="AT160" s="172" t="s">
        <v>127</v>
      </c>
      <c r="AU160" s="172" t="s">
        <v>133</v>
      </c>
      <c r="AY160" s="3" t="s">
        <v>124</v>
      </c>
      <c r="BE160" s="173" t="n">
        <f aca="false">IF(N160="základní",J160,0)</f>
        <v>0</v>
      </c>
      <c r="BF160" s="173" t="n">
        <f aca="false">IF(N160="snížená",J160,0)</f>
        <v>0</v>
      </c>
      <c r="BG160" s="173" t="n">
        <f aca="false">IF(N160="zákl. přenesená",J160,0)</f>
        <v>0</v>
      </c>
      <c r="BH160" s="173" t="n">
        <f aca="false">IF(N160="sníž. přenesená",J160,0)</f>
        <v>0</v>
      </c>
      <c r="BI160" s="173" t="n">
        <f aca="false">IF(N160="nulová",J160,0)</f>
        <v>0</v>
      </c>
      <c r="BJ160" s="3" t="s">
        <v>133</v>
      </c>
      <c r="BK160" s="173" t="n">
        <f aca="false">ROUND(I160*H160,2)</f>
        <v>0</v>
      </c>
      <c r="BL160" s="3" t="s">
        <v>132</v>
      </c>
      <c r="BM160" s="172" t="s">
        <v>184</v>
      </c>
    </row>
    <row r="161" s="174" customFormat="true" ht="12.8" hidden="false" customHeight="false" outlineLevel="0" collapsed="false">
      <c r="B161" s="175"/>
      <c r="D161" s="176" t="s">
        <v>135</v>
      </c>
      <c r="E161" s="177"/>
      <c r="F161" s="178" t="s">
        <v>79</v>
      </c>
      <c r="H161" s="179" t="n">
        <v>1</v>
      </c>
      <c r="I161" s="180"/>
      <c r="L161" s="175"/>
      <c r="M161" s="181"/>
      <c r="N161" s="182"/>
      <c r="O161" s="182"/>
      <c r="P161" s="182"/>
      <c r="Q161" s="182"/>
      <c r="R161" s="182"/>
      <c r="S161" s="182"/>
      <c r="T161" s="183"/>
      <c r="AT161" s="177" t="s">
        <v>135</v>
      </c>
      <c r="AU161" s="177" t="s">
        <v>133</v>
      </c>
      <c r="AV161" s="174" t="s">
        <v>133</v>
      </c>
      <c r="AW161" s="174" t="s">
        <v>31</v>
      </c>
      <c r="AX161" s="174" t="s">
        <v>79</v>
      </c>
      <c r="AY161" s="177" t="s">
        <v>124</v>
      </c>
    </row>
    <row r="162" s="27" customFormat="true" ht="16.5" hidden="false" customHeight="true" outlineLevel="0" collapsed="false">
      <c r="A162" s="22"/>
      <c r="B162" s="160"/>
      <c r="C162" s="161" t="s">
        <v>185</v>
      </c>
      <c r="D162" s="161" t="s">
        <v>127</v>
      </c>
      <c r="E162" s="162" t="s">
        <v>186</v>
      </c>
      <c r="F162" s="163" t="s">
        <v>187</v>
      </c>
      <c r="G162" s="164" t="s">
        <v>178</v>
      </c>
      <c r="H162" s="165" t="n">
        <v>1.5</v>
      </c>
      <c r="I162" s="166"/>
      <c r="J162" s="167" t="n">
        <f aca="false">ROUND(I162*H162,2)</f>
        <v>0</v>
      </c>
      <c r="K162" s="163"/>
      <c r="L162" s="23"/>
      <c r="M162" s="168"/>
      <c r="N162" s="169" t="s">
        <v>40</v>
      </c>
      <c r="O162" s="60"/>
      <c r="P162" s="170" t="n">
        <f aca="false">O162*H162</f>
        <v>0</v>
      </c>
      <c r="Q162" s="170" t="n">
        <v>0</v>
      </c>
      <c r="R162" s="170" t="n">
        <f aca="false">Q162*H162</f>
        <v>0</v>
      </c>
      <c r="S162" s="170" t="n">
        <v>0</v>
      </c>
      <c r="T162" s="171" t="n">
        <f aca="false">S162*H162</f>
        <v>0</v>
      </c>
      <c r="U162" s="22"/>
      <c r="V162" s="22"/>
      <c r="W162" s="22"/>
      <c r="X162" s="22"/>
      <c r="Y162" s="22"/>
      <c r="Z162" s="22"/>
      <c r="AA162" s="22"/>
      <c r="AB162" s="22"/>
      <c r="AC162" s="22"/>
      <c r="AD162" s="22"/>
      <c r="AE162" s="22"/>
      <c r="AR162" s="172" t="s">
        <v>132</v>
      </c>
      <c r="AT162" s="172" t="s">
        <v>127</v>
      </c>
      <c r="AU162" s="172" t="s">
        <v>133</v>
      </c>
      <c r="AY162" s="3" t="s">
        <v>124</v>
      </c>
      <c r="BE162" s="173" t="n">
        <f aca="false">IF(N162="základní",J162,0)</f>
        <v>0</v>
      </c>
      <c r="BF162" s="173" t="n">
        <f aca="false">IF(N162="snížená",J162,0)</f>
        <v>0</v>
      </c>
      <c r="BG162" s="173" t="n">
        <f aca="false">IF(N162="zákl. přenesená",J162,0)</f>
        <v>0</v>
      </c>
      <c r="BH162" s="173" t="n">
        <f aca="false">IF(N162="sníž. přenesená",J162,0)</f>
        <v>0</v>
      </c>
      <c r="BI162" s="173" t="n">
        <f aca="false">IF(N162="nulová",J162,0)</f>
        <v>0</v>
      </c>
      <c r="BJ162" s="3" t="s">
        <v>133</v>
      </c>
      <c r="BK162" s="173" t="n">
        <f aca="false">ROUND(I162*H162,2)</f>
        <v>0</v>
      </c>
      <c r="BL162" s="3" t="s">
        <v>132</v>
      </c>
      <c r="BM162" s="172" t="s">
        <v>188</v>
      </c>
    </row>
    <row r="163" s="174" customFormat="true" ht="12.8" hidden="false" customHeight="false" outlineLevel="0" collapsed="false">
      <c r="B163" s="175"/>
      <c r="D163" s="176" t="s">
        <v>135</v>
      </c>
      <c r="E163" s="177"/>
      <c r="F163" s="178" t="s">
        <v>189</v>
      </c>
      <c r="H163" s="179" t="n">
        <v>1.5</v>
      </c>
      <c r="I163" s="180"/>
      <c r="L163" s="175"/>
      <c r="M163" s="181"/>
      <c r="N163" s="182"/>
      <c r="O163" s="182"/>
      <c r="P163" s="182"/>
      <c r="Q163" s="182"/>
      <c r="R163" s="182"/>
      <c r="S163" s="182"/>
      <c r="T163" s="183"/>
      <c r="AT163" s="177" t="s">
        <v>135</v>
      </c>
      <c r="AU163" s="177" t="s">
        <v>133</v>
      </c>
      <c r="AV163" s="174" t="s">
        <v>133</v>
      </c>
      <c r="AW163" s="174" t="s">
        <v>31</v>
      </c>
      <c r="AX163" s="174" t="s">
        <v>79</v>
      </c>
      <c r="AY163" s="177" t="s">
        <v>124</v>
      </c>
    </row>
    <row r="164" s="27" customFormat="true" ht="16.5" hidden="false" customHeight="true" outlineLevel="0" collapsed="false">
      <c r="A164" s="22"/>
      <c r="B164" s="160"/>
      <c r="C164" s="161" t="s">
        <v>190</v>
      </c>
      <c r="D164" s="161" t="s">
        <v>127</v>
      </c>
      <c r="E164" s="162" t="s">
        <v>191</v>
      </c>
      <c r="F164" s="163" t="s">
        <v>192</v>
      </c>
      <c r="G164" s="164" t="s">
        <v>178</v>
      </c>
      <c r="H164" s="165" t="n">
        <v>2</v>
      </c>
      <c r="I164" s="166"/>
      <c r="J164" s="167" t="n">
        <f aca="false">ROUND(I164*H164,2)</f>
        <v>0</v>
      </c>
      <c r="K164" s="163"/>
      <c r="L164" s="23"/>
      <c r="M164" s="168"/>
      <c r="N164" s="169" t="s">
        <v>40</v>
      </c>
      <c r="O164" s="60"/>
      <c r="P164" s="170" t="n">
        <f aca="false">O164*H164</f>
        <v>0</v>
      </c>
      <c r="Q164" s="170" t="n">
        <v>0</v>
      </c>
      <c r="R164" s="170" t="n">
        <f aca="false">Q164*H164</f>
        <v>0</v>
      </c>
      <c r="S164" s="170" t="n">
        <v>0</v>
      </c>
      <c r="T164" s="171" t="n">
        <f aca="false">S164*H164</f>
        <v>0</v>
      </c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R164" s="172" t="s">
        <v>132</v>
      </c>
      <c r="AT164" s="172" t="s">
        <v>127</v>
      </c>
      <c r="AU164" s="172" t="s">
        <v>133</v>
      </c>
      <c r="AY164" s="3" t="s">
        <v>124</v>
      </c>
      <c r="BE164" s="173" t="n">
        <f aca="false">IF(N164="základní",J164,0)</f>
        <v>0</v>
      </c>
      <c r="BF164" s="173" t="n">
        <f aca="false">IF(N164="snížená",J164,0)</f>
        <v>0</v>
      </c>
      <c r="BG164" s="173" t="n">
        <f aca="false">IF(N164="zákl. přenesená",J164,0)</f>
        <v>0</v>
      </c>
      <c r="BH164" s="173" t="n">
        <f aca="false">IF(N164="sníž. přenesená",J164,0)</f>
        <v>0</v>
      </c>
      <c r="BI164" s="173" t="n">
        <f aca="false">IF(N164="nulová",J164,0)</f>
        <v>0</v>
      </c>
      <c r="BJ164" s="3" t="s">
        <v>133</v>
      </c>
      <c r="BK164" s="173" t="n">
        <f aca="false">ROUND(I164*H164,2)</f>
        <v>0</v>
      </c>
      <c r="BL164" s="3" t="s">
        <v>132</v>
      </c>
      <c r="BM164" s="172" t="s">
        <v>193</v>
      </c>
    </row>
    <row r="165" s="27" customFormat="true" ht="16.5" hidden="false" customHeight="true" outlineLevel="0" collapsed="false">
      <c r="A165" s="22"/>
      <c r="B165" s="160"/>
      <c r="C165" s="161" t="s">
        <v>194</v>
      </c>
      <c r="D165" s="161" t="s">
        <v>127</v>
      </c>
      <c r="E165" s="162" t="s">
        <v>195</v>
      </c>
      <c r="F165" s="163" t="s">
        <v>196</v>
      </c>
      <c r="G165" s="164" t="s">
        <v>178</v>
      </c>
      <c r="H165" s="165" t="n">
        <v>2</v>
      </c>
      <c r="I165" s="166"/>
      <c r="J165" s="167" t="n">
        <f aca="false">ROUND(I165*H165,2)</f>
        <v>0</v>
      </c>
      <c r="K165" s="163"/>
      <c r="L165" s="23"/>
      <c r="M165" s="168"/>
      <c r="N165" s="169" t="s">
        <v>40</v>
      </c>
      <c r="O165" s="60"/>
      <c r="P165" s="170" t="n">
        <f aca="false">O165*H165</f>
        <v>0</v>
      </c>
      <c r="Q165" s="170" t="n">
        <v>0</v>
      </c>
      <c r="R165" s="170" t="n">
        <f aca="false">Q165*H165</f>
        <v>0</v>
      </c>
      <c r="S165" s="170" t="n">
        <v>0</v>
      </c>
      <c r="T165" s="171" t="n">
        <f aca="false">S165*H165</f>
        <v>0</v>
      </c>
      <c r="U165" s="22"/>
      <c r="V165" s="22"/>
      <c r="W165" s="22"/>
      <c r="X165" s="22"/>
      <c r="Y165" s="22"/>
      <c r="Z165" s="22"/>
      <c r="AA165" s="22"/>
      <c r="AB165" s="22"/>
      <c r="AC165" s="22"/>
      <c r="AD165" s="22"/>
      <c r="AE165" s="22"/>
      <c r="AR165" s="172" t="s">
        <v>132</v>
      </c>
      <c r="AT165" s="172" t="s">
        <v>127</v>
      </c>
      <c r="AU165" s="172" t="s">
        <v>133</v>
      </c>
      <c r="AY165" s="3" t="s">
        <v>124</v>
      </c>
      <c r="BE165" s="173" t="n">
        <f aca="false">IF(N165="základní",J165,0)</f>
        <v>0</v>
      </c>
      <c r="BF165" s="173" t="n">
        <f aca="false">IF(N165="snížená",J165,0)</f>
        <v>0</v>
      </c>
      <c r="BG165" s="173" t="n">
        <f aca="false">IF(N165="zákl. přenesená",J165,0)</f>
        <v>0</v>
      </c>
      <c r="BH165" s="173" t="n">
        <f aca="false">IF(N165="sníž. přenesená",J165,0)</f>
        <v>0</v>
      </c>
      <c r="BI165" s="173" t="n">
        <f aca="false">IF(N165="nulová",J165,0)</f>
        <v>0</v>
      </c>
      <c r="BJ165" s="3" t="s">
        <v>133</v>
      </c>
      <c r="BK165" s="173" t="n">
        <f aca="false">ROUND(I165*H165,2)</f>
        <v>0</v>
      </c>
      <c r="BL165" s="3" t="s">
        <v>132</v>
      </c>
      <c r="BM165" s="172" t="s">
        <v>197</v>
      </c>
    </row>
    <row r="166" s="27" customFormat="true" ht="24.15" hidden="false" customHeight="true" outlineLevel="0" collapsed="false">
      <c r="A166" s="22"/>
      <c r="B166" s="160"/>
      <c r="C166" s="161" t="s">
        <v>198</v>
      </c>
      <c r="D166" s="161" t="s">
        <v>127</v>
      </c>
      <c r="E166" s="162" t="s">
        <v>199</v>
      </c>
      <c r="F166" s="163" t="s">
        <v>200</v>
      </c>
      <c r="G166" s="164" t="s">
        <v>160</v>
      </c>
      <c r="H166" s="165" t="n">
        <v>1</v>
      </c>
      <c r="I166" s="166"/>
      <c r="J166" s="167" t="n">
        <f aca="false">ROUND(I166*H166,2)</f>
        <v>0</v>
      </c>
      <c r="K166" s="163"/>
      <c r="L166" s="23"/>
      <c r="M166" s="168"/>
      <c r="N166" s="169" t="s">
        <v>40</v>
      </c>
      <c r="O166" s="60"/>
      <c r="P166" s="170" t="n">
        <f aca="false">O166*H166</f>
        <v>0</v>
      </c>
      <c r="Q166" s="170" t="n">
        <v>0</v>
      </c>
      <c r="R166" s="170" t="n">
        <f aca="false">Q166*H166</f>
        <v>0</v>
      </c>
      <c r="S166" s="170" t="n">
        <v>0</v>
      </c>
      <c r="T166" s="171" t="n">
        <f aca="false">S166*H166</f>
        <v>0</v>
      </c>
      <c r="U166" s="22"/>
      <c r="V166" s="22"/>
      <c r="W166" s="22"/>
      <c r="X166" s="22"/>
      <c r="Y166" s="22"/>
      <c r="Z166" s="22"/>
      <c r="AA166" s="22"/>
      <c r="AB166" s="22"/>
      <c r="AC166" s="22"/>
      <c r="AD166" s="22"/>
      <c r="AE166" s="22"/>
      <c r="AR166" s="172" t="s">
        <v>132</v>
      </c>
      <c r="AT166" s="172" t="s">
        <v>127</v>
      </c>
      <c r="AU166" s="172" t="s">
        <v>133</v>
      </c>
      <c r="AY166" s="3" t="s">
        <v>124</v>
      </c>
      <c r="BE166" s="173" t="n">
        <f aca="false">IF(N166="základní",J166,0)</f>
        <v>0</v>
      </c>
      <c r="BF166" s="173" t="n">
        <f aca="false">IF(N166="snížená",J166,0)</f>
        <v>0</v>
      </c>
      <c r="BG166" s="173" t="n">
        <f aca="false">IF(N166="zákl. přenesená",J166,0)</f>
        <v>0</v>
      </c>
      <c r="BH166" s="173" t="n">
        <f aca="false">IF(N166="sníž. přenesená",J166,0)</f>
        <v>0</v>
      </c>
      <c r="BI166" s="173" t="n">
        <f aca="false">IF(N166="nulová",J166,0)</f>
        <v>0</v>
      </c>
      <c r="BJ166" s="3" t="s">
        <v>133</v>
      </c>
      <c r="BK166" s="173" t="n">
        <f aca="false">ROUND(I166*H166,2)</f>
        <v>0</v>
      </c>
      <c r="BL166" s="3" t="s">
        <v>132</v>
      </c>
      <c r="BM166" s="172" t="s">
        <v>201</v>
      </c>
    </row>
    <row r="167" s="27" customFormat="true" ht="33" hidden="false" customHeight="true" outlineLevel="0" collapsed="false">
      <c r="A167" s="22"/>
      <c r="B167" s="160"/>
      <c r="C167" s="161" t="s">
        <v>7</v>
      </c>
      <c r="D167" s="161" t="s">
        <v>127</v>
      </c>
      <c r="E167" s="162" t="s">
        <v>202</v>
      </c>
      <c r="F167" s="163" t="s">
        <v>203</v>
      </c>
      <c r="G167" s="164" t="s">
        <v>130</v>
      </c>
      <c r="H167" s="165" t="n">
        <v>61.15</v>
      </c>
      <c r="I167" s="166"/>
      <c r="J167" s="167" t="n">
        <f aca="false">ROUND(I167*H167,2)</f>
        <v>0</v>
      </c>
      <c r="K167" s="163" t="s">
        <v>131</v>
      </c>
      <c r="L167" s="23"/>
      <c r="M167" s="168"/>
      <c r="N167" s="169" t="s">
        <v>40</v>
      </c>
      <c r="O167" s="60"/>
      <c r="P167" s="170" t="n">
        <f aca="false">O167*H167</f>
        <v>0</v>
      </c>
      <c r="Q167" s="170" t="n">
        <v>0</v>
      </c>
      <c r="R167" s="170" t="n">
        <f aca="false">Q167*H167</f>
        <v>0</v>
      </c>
      <c r="S167" s="170" t="n">
        <v>0.002</v>
      </c>
      <c r="T167" s="171" t="n">
        <f aca="false">S167*H167</f>
        <v>0.1223</v>
      </c>
      <c r="U167" s="22"/>
      <c r="V167" s="22"/>
      <c r="W167" s="22"/>
      <c r="X167" s="22"/>
      <c r="Y167" s="22"/>
      <c r="Z167" s="22"/>
      <c r="AA167" s="22"/>
      <c r="AB167" s="22"/>
      <c r="AC167" s="22"/>
      <c r="AD167" s="22"/>
      <c r="AE167" s="22"/>
      <c r="AR167" s="172" t="s">
        <v>132</v>
      </c>
      <c r="AT167" s="172" t="s">
        <v>127</v>
      </c>
      <c r="AU167" s="172" t="s">
        <v>133</v>
      </c>
      <c r="AY167" s="3" t="s">
        <v>124</v>
      </c>
      <c r="BE167" s="173" t="n">
        <f aca="false">IF(N167="základní",J167,0)</f>
        <v>0</v>
      </c>
      <c r="BF167" s="173" t="n">
        <f aca="false">IF(N167="snížená",J167,0)</f>
        <v>0</v>
      </c>
      <c r="BG167" s="173" t="n">
        <f aca="false">IF(N167="zákl. přenesená",J167,0)</f>
        <v>0</v>
      </c>
      <c r="BH167" s="173" t="n">
        <f aca="false">IF(N167="sníž. přenesená",J167,0)</f>
        <v>0</v>
      </c>
      <c r="BI167" s="173" t="n">
        <f aca="false">IF(N167="nulová",J167,0)</f>
        <v>0</v>
      </c>
      <c r="BJ167" s="3" t="s">
        <v>133</v>
      </c>
      <c r="BK167" s="173" t="n">
        <f aca="false">ROUND(I167*H167,2)</f>
        <v>0</v>
      </c>
      <c r="BL167" s="3" t="s">
        <v>132</v>
      </c>
      <c r="BM167" s="172" t="s">
        <v>204</v>
      </c>
    </row>
    <row r="168" s="27" customFormat="true" ht="37.8" hidden="false" customHeight="true" outlineLevel="0" collapsed="false">
      <c r="A168" s="22"/>
      <c r="B168" s="160"/>
      <c r="C168" s="161" t="s">
        <v>205</v>
      </c>
      <c r="D168" s="161" t="s">
        <v>127</v>
      </c>
      <c r="E168" s="162" t="s">
        <v>206</v>
      </c>
      <c r="F168" s="163" t="s">
        <v>207</v>
      </c>
      <c r="G168" s="164" t="s">
        <v>130</v>
      </c>
      <c r="H168" s="165" t="n">
        <v>177.728</v>
      </c>
      <c r="I168" s="166"/>
      <c r="J168" s="167" t="n">
        <f aca="false">ROUND(I168*H168,2)</f>
        <v>0</v>
      </c>
      <c r="K168" s="163" t="s">
        <v>131</v>
      </c>
      <c r="L168" s="23"/>
      <c r="M168" s="168"/>
      <c r="N168" s="169" t="s">
        <v>40</v>
      </c>
      <c r="O168" s="60"/>
      <c r="P168" s="170" t="n">
        <f aca="false">O168*H168</f>
        <v>0</v>
      </c>
      <c r="Q168" s="170" t="n">
        <v>0</v>
      </c>
      <c r="R168" s="170" t="n">
        <f aca="false">Q168*H168</f>
        <v>0</v>
      </c>
      <c r="S168" s="170" t="n">
        <v>0.004</v>
      </c>
      <c r="T168" s="171" t="n">
        <f aca="false">S168*H168</f>
        <v>0.710912</v>
      </c>
      <c r="U168" s="22"/>
      <c r="V168" s="22"/>
      <c r="W168" s="22"/>
      <c r="X168" s="22"/>
      <c r="Y168" s="22"/>
      <c r="Z168" s="22"/>
      <c r="AA168" s="22"/>
      <c r="AB168" s="22"/>
      <c r="AC168" s="22"/>
      <c r="AD168" s="22"/>
      <c r="AE168" s="22"/>
      <c r="AR168" s="172" t="s">
        <v>132</v>
      </c>
      <c r="AT168" s="172" t="s">
        <v>127</v>
      </c>
      <c r="AU168" s="172" t="s">
        <v>133</v>
      </c>
      <c r="AY168" s="3" t="s">
        <v>124</v>
      </c>
      <c r="BE168" s="173" t="n">
        <f aca="false">IF(N168="základní",J168,0)</f>
        <v>0</v>
      </c>
      <c r="BF168" s="173" t="n">
        <f aca="false">IF(N168="snížená",J168,0)</f>
        <v>0</v>
      </c>
      <c r="BG168" s="173" t="n">
        <f aca="false">IF(N168="zákl. přenesená",J168,0)</f>
        <v>0</v>
      </c>
      <c r="BH168" s="173" t="n">
        <f aca="false">IF(N168="sníž. přenesená",J168,0)</f>
        <v>0</v>
      </c>
      <c r="BI168" s="173" t="n">
        <f aca="false">IF(N168="nulová",J168,0)</f>
        <v>0</v>
      </c>
      <c r="BJ168" s="3" t="s">
        <v>133</v>
      </c>
      <c r="BK168" s="173" t="n">
        <f aca="false">ROUND(I168*H168,2)</f>
        <v>0</v>
      </c>
      <c r="BL168" s="3" t="s">
        <v>132</v>
      </c>
      <c r="BM168" s="172" t="s">
        <v>208</v>
      </c>
    </row>
    <row r="169" s="174" customFormat="true" ht="12.8" hidden="false" customHeight="false" outlineLevel="0" collapsed="false">
      <c r="B169" s="175"/>
      <c r="D169" s="176" t="s">
        <v>135</v>
      </c>
      <c r="E169" s="177"/>
      <c r="F169" s="178" t="s">
        <v>145</v>
      </c>
      <c r="H169" s="179" t="n">
        <v>12.365</v>
      </c>
      <c r="I169" s="180"/>
      <c r="L169" s="175"/>
      <c r="M169" s="181"/>
      <c r="N169" s="182"/>
      <c r="O169" s="182"/>
      <c r="P169" s="182"/>
      <c r="Q169" s="182"/>
      <c r="R169" s="182"/>
      <c r="S169" s="182"/>
      <c r="T169" s="183"/>
      <c r="AT169" s="177" t="s">
        <v>135</v>
      </c>
      <c r="AU169" s="177" t="s">
        <v>133</v>
      </c>
      <c r="AV169" s="174" t="s">
        <v>133</v>
      </c>
      <c r="AW169" s="174" t="s">
        <v>31</v>
      </c>
      <c r="AX169" s="174" t="s">
        <v>74</v>
      </c>
      <c r="AY169" s="177" t="s">
        <v>124</v>
      </c>
    </row>
    <row r="170" s="174" customFormat="true" ht="12.8" hidden="false" customHeight="false" outlineLevel="0" collapsed="false">
      <c r="B170" s="175"/>
      <c r="D170" s="176" t="s">
        <v>135</v>
      </c>
      <c r="E170" s="177"/>
      <c r="F170" s="178" t="s">
        <v>146</v>
      </c>
      <c r="H170" s="179" t="n">
        <v>3.925</v>
      </c>
      <c r="I170" s="180"/>
      <c r="L170" s="175"/>
      <c r="M170" s="181"/>
      <c r="N170" s="182"/>
      <c r="O170" s="182"/>
      <c r="P170" s="182"/>
      <c r="Q170" s="182"/>
      <c r="R170" s="182"/>
      <c r="S170" s="182"/>
      <c r="T170" s="183"/>
      <c r="AT170" s="177" t="s">
        <v>135</v>
      </c>
      <c r="AU170" s="177" t="s">
        <v>133</v>
      </c>
      <c r="AV170" s="174" t="s">
        <v>133</v>
      </c>
      <c r="AW170" s="174" t="s">
        <v>31</v>
      </c>
      <c r="AX170" s="174" t="s">
        <v>74</v>
      </c>
      <c r="AY170" s="177" t="s">
        <v>124</v>
      </c>
    </row>
    <row r="171" s="174" customFormat="true" ht="19.25" hidden="false" customHeight="false" outlineLevel="0" collapsed="false">
      <c r="B171" s="175"/>
      <c r="D171" s="176" t="s">
        <v>135</v>
      </c>
      <c r="E171" s="177"/>
      <c r="F171" s="178" t="s">
        <v>147</v>
      </c>
      <c r="H171" s="179" t="n">
        <v>73.584</v>
      </c>
      <c r="I171" s="180"/>
      <c r="L171" s="175"/>
      <c r="M171" s="181"/>
      <c r="N171" s="182"/>
      <c r="O171" s="182"/>
      <c r="P171" s="182"/>
      <c r="Q171" s="182"/>
      <c r="R171" s="182"/>
      <c r="S171" s="182"/>
      <c r="T171" s="183"/>
      <c r="AT171" s="177" t="s">
        <v>135</v>
      </c>
      <c r="AU171" s="177" t="s">
        <v>133</v>
      </c>
      <c r="AV171" s="174" t="s">
        <v>133</v>
      </c>
      <c r="AW171" s="174" t="s">
        <v>31</v>
      </c>
      <c r="AX171" s="174" t="s">
        <v>74</v>
      </c>
      <c r="AY171" s="177" t="s">
        <v>124</v>
      </c>
    </row>
    <row r="172" s="174" customFormat="true" ht="12.8" hidden="false" customHeight="false" outlineLevel="0" collapsed="false">
      <c r="B172" s="175"/>
      <c r="D172" s="176" t="s">
        <v>135</v>
      </c>
      <c r="E172" s="177"/>
      <c r="F172" s="178" t="s">
        <v>148</v>
      </c>
      <c r="H172" s="179" t="n">
        <v>3.188</v>
      </c>
      <c r="I172" s="180"/>
      <c r="L172" s="175"/>
      <c r="M172" s="181"/>
      <c r="N172" s="182"/>
      <c r="O172" s="182"/>
      <c r="P172" s="182"/>
      <c r="Q172" s="182"/>
      <c r="R172" s="182"/>
      <c r="S172" s="182"/>
      <c r="T172" s="183"/>
      <c r="AT172" s="177" t="s">
        <v>135</v>
      </c>
      <c r="AU172" s="177" t="s">
        <v>133</v>
      </c>
      <c r="AV172" s="174" t="s">
        <v>133</v>
      </c>
      <c r="AW172" s="174" t="s">
        <v>31</v>
      </c>
      <c r="AX172" s="174" t="s">
        <v>74</v>
      </c>
      <c r="AY172" s="177" t="s">
        <v>124</v>
      </c>
    </row>
    <row r="173" s="174" customFormat="true" ht="19.25" hidden="false" customHeight="false" outlineLevel="0" collapsed="false">
      <c r="B173" s="175"/>
      <c r="D173" s="176" t="s">
        <v>135</v>
      </c>
      <c r="E173" s="177"/>
      <c r="F173" s="178" t="s">
        <v>149</v>
      </c>
      <c r="H173" s="179" t="n">
        <v>44.673</v>
      </c>
      <c r="I173" s="180"/>
      <c r="L173" s="175"/>
      <c r="M173" s="181"/>
      <c r="N173" s="182"/>
      <c r="O173" s="182"/>
      <c r="P173" s="182"/>
      <c r="Q173" s="182"/>
      <c r="R173" s="182"/>
      <c r="S173" s="182"/>
      <c r="T173" s="183"/>
      <c r="AT173" s="177" t="s">
        <v>135</v>
      </c>
      <c r="AU173" s="177" t="s">
        <v>133</v>
      </c>
      <c r="AV173" s="174" t="s">
        <v>133</v>
      </c>
      <c r="AW173" s="174" t="s">
        <v>31</v>
      </c>
      <c r="AX173" s="174" t="s">
        <v>74</v>
      </c>
      <c r="AY173" s="177" t="s">
        <v>124</v>
      </c>
    </row>
    <row r="174" s="174" customFormat="true" ht="12.8" hidden="false" customHeight="false" outlineLevel="0" collapsed="false">
      <c r="B174" s="175"/>
      <c r="D174" s="176" t="s">
        <v>135</v>
      </c>
      <c r="E174" s="177"/>
      <c r="F174" s="178" t="s">
        <v>150</v>
      </c>
      <c r="H174" s="179" t="n">
        <v>4.8</v>
      </c>
      <c r="I174" s="180"/>
      <c r="L174" s="175"/>
      <c r="M174" s="181"/>
      <c r="N174" s="182"/>
      <c r="O174" s="182"/>
      <c r="P174" s="182"/>
      <c r="Q174" s="182"/>
      <c r="R174" s="182"/>
      <c r="S174" s="182"/>
      <c r="T174" s="183"/>
      <c r="AT174" s="177" t="s">
        <v>135</v>
      </c>
      <c r="AU174" s="177" t="s">
        <v>133</v>
      </c>
      <c r="AV174" s="174" t="s">
        <v>133</v>
      </c>
      <c r="AW174" s="174" t="s">
        <v>31</v>
      </c>
      <c r="AX174" s="174" t="s">
        <v>74</v>
      </c>
      <c r="AY174" s="177" t="s">
        <v>124</v>
      </c>
    </row>
    <row r="175" s="174" customFormat="true" ht="12.8" hidden="false" customHeight="false" outlineLevel="0" collapsed="false">
      <c r="B175" s="175"/>
      <c r="D175" s="176" t="s">
        <v>135</v>
      </c>
      <c r="E175" s="177"/>
      <c r="F175" s="178" t="s">
        <v>151</v>
      </c>
      <c r="H175" s="179" t="n">
        <v>35.193</v>
      </c>
      <c r="I175" s="180"/>
      <c r="L175" s="175"/>
      <c r="M175" s="181"/>
      <c r="N175" s="182"/>
      <c r="O175" s="182"/>
      <c r="P175" s="182"/>
      <c r="Q175" s="182"/>
      <c r="R175" s="182"/>
      <c r="S175" s="182"/>
      <c r="T175" s="183"/>
      <c r="AT175" s="177" t="s">
        <v>135</v>
      </c>
      <c r="AU175" s="177" t="s">
        <v>133</v>
      </c>
      <c r="AV175" s="174" t="s">
        <v>133</v>
      </c>
      <c r="AW175" s="174" t="s">
        <v>31</v>
      </c>
      <c r="AX175" s="174" t="s">
        <v>74</v>
      </c>
      <c r="AY175" s="177" t="s">
        <v>124</v>
      </c>
    </row>
    <row r="176" s="184" customFormat="true" ht="12.8" hidden="false" customHeight="false" outlineLevel="0" collapsed="false">
      <c r="B176" s="185"/>
      <c r="D176" s="176" t="s">
        <v>135</v>
      </c>
      <c r="E176" s="186"/>
      <c r="F176" s="187" t="s">
        <v>152</v>
      </c>
      <c r="H176" s="188" t="n">
        <v>177.728</v>
      </c>
      <c r="I176" s="189"/>
      <c r="L176" s="185"/>
      <c r="M176" s="190"/>
      <c r="N176" s="191"/>
      <c r="O176" s="191"/>
      <c r="P176" s="191"/>
      <c r="Q176" s="191"/>
      <c r="R176" s="191"/>
      <c r="S176" s="191"/>
      <c r="T176" s="192"/>
      <c r="AT176" s="186" t="s">
        <v>135</v>
      </c>
      <c r="AU176" s="186" t="s">
        <v>133</v>
      </c>
      <c r="AV176" s="184" t="s">
        <v>132</v>
      </c>
      <c r="AW176" s="184" t="s">
        <v>31</v>
      </c>
      <c r="AX176" s="184" t="s">
        <v>79</v>
      </c>
      <c r="AY176" s="186" t="s">
        <v>124</v>
      </c>
    </row>
    <row r="177" s="27" customFormat="true" ht="24.15" hidden="false" customHeight="true" outlineLevel="0" collapsed="false">
      <c r="A177" s="22"/>
      <c r="B177" s="160"/>
      <c r="C177" s="161" t="s">
        <v>209</v>
      </c>
      <c r="D177" s="161" t="s">
        <v>127</v>
      </c>
      <c r="E177" s="162" t="s">
        <v>210</v>
      </c>
      <c r="F177" s="163" t="s">
        <v>211</v>
      </c>
      <c r="G177" s="164" t="s">
        <v>130</v>
      </c>
      <c r="H177" s="165" t="n">
        <v>1.19</v>
      </c>
      <c r="I177" s="166"/>
      <c r="J177" s="167" t="n">
        <f aca="false">ROUND(I177*H177,2)</f>
        <v>0</v>
      </c>
      <c r="K177" s="163" t="s">
        <v>131</v>
      </c>
      <c r="L177" s="23"/>
      <c r="M177" s="168"/>
      <c r="N177" s="169" t="s">
        <v>40</v>
      </c>
      <c r="O177" s="60"/>
      <c r="P177" s="170" t="n">
        <f aca="false">O177*H177</f>
        <v>0</v>
      </c>
      <c r="Q177" s="170" t="n">
        <v>0</v>
      </c>
      <c r="R177" s="170" t="n">
        <f aca="false">Q177*H177</f>
        <v>0</v>
      </c>
      <c r="S177" s="170" t="n">
        <v>0.046</v>
      </c>
      <c r="T177" s="171" t="n">
        <f aca="false">S177*H177</f>
        <v>0.05474</v>
      </c>
      <c r="U177" s="22"/>
      <c r="V177" s="22"/>
      <c r="W177" s="22"/>
      <c r="X177" s="22"/>
      <c r="Y177" s="22"/>
      <c r="Z177" s="22"/>
      <c r="AA177" s="22"/>
      <c r="AB177" s="22"/>
      <c r="AC177" s="22"/>
      <c r="AD177" s="22"/>
      <c r="AE177" s="22"/>
      <c r="AR177" s="172" t="s">
        <v>132</v>
      </c>
      <c r="AT177" s="172" t="s">
        <v>127</v>
      </c>
      <c r="AU177" s="172" t="s">
        <v>133</v>
      </c>
      <c r="AY177" s="3" t="s">
        <v>124</v>
      </c>
      <c r="BE177" s="173" t="n">
        <f aca="false">IF(N177="základní",J177,0)</f>
        <v>0</v>
      </c>
      <c r="BF177" s="173" t="n">
        <f aca="false">IF(N177="snížená",J177,0)</f>
        <v>0</v>
      </c>
      <c r="BG177" s="173" t="n">
        <f aca="false">IF(N177="zákl. přenesená",J177,0)</f>
        <v>0</v>
      </c>
      <c r="BH177" s="173" t="n">
        <f aca="false">IF(N177="sníž. přenesená",J177,0)</f>
        <v>0</v>
      </c>
      <c r="BI177" s="173" t="n">
        <f aca="false">IF(N177="nulová",J177,0)</f>
        <v>0</v>
      </c>
      <c r="BJ177" s="3" t="s">
        <v>133</v>
      </c>
      <c r="BK177" s="173" t="n">
        <f aca="false">ROUND(I177*H177,2)</f>
        <v>0</v>
      </c>
      <c r="BL177" s="3" t="s">
        <v>132</v>
      </c>
      <c r="BM177" s="172" t="s">
        <v>212</v>
      </c>
    </row>
    <row r="178" s="174" customFormat="true" ht="12.8" hidden="false" customHeight="false" outlineLevel="0" collapsed="false">
      <c r="B178" s="175"/>
      <c r="D178" s="176" t="s">
        <v>135</v>
      </c>
      <c r="E178" s="177"/>
      <c r="F178" s="178" t="s">
        <v>213</v>
      </c>
      <c r="H178" s="179" t="n">
        <v>1.19</v>
      </c>
      <c r="I178" s="180"/>
      <c r="L178" s="175"/>
      <c r="M178" s="181"/>
      <c r="N178" s="182"/>
      <c r="O178" s="182"/>
      <c r="P178" s="182"/>
      <c r="Q178" s="182"/>
      <c r="R178" s="182"/>
      <c r="S178" s="182"/>
      <c r="T178" s="183"/>
      <c r="AT178" s="177" t="s">
        <v>135</v>
      </c>
      <c r="AU178" s="177" t="s">
        <v>133</v>
      </c>
      <c r="AV178" s="174" t="s">
        <v>133</v>
      </c>
      <c r="AW178" s="174" t="s">
        <v>31</v>
      </c>
      <c r="AX178" s="174" t="s">
        <v>79</v>
      </c>
      <c r="AY178" s="177" t="s">
        <v>124</v>
      </c>
    </row>
    <row r="179" s="27" customFormat="true" ht="24.15" hidden="false" customHeight="true" outlineLevel="0" collapsed="false">
      <c r="A179" s="22"/>
      <c r="B179" s="160"/>
      <c r="C179" s="161" t="s">
        <v>214</v>
      </c>
      <c r="D179" s="161" t="s">
        <v>127</v>
      </c>
      <c r="E179" s="162" t="s">
        <v>215</v>
      </c>
      <c r="F179" s="163" t="s">
        <v>216</v>
      </c>
      <c r="G179" s="164" t="s">
        <v>130</v>
      </c>
      <c r="H179" s="165" t="n">
        <v>0.5</v>
      </c>
      <c r="I179" s="166"/>
      <c r="J179" s="167" t="n">
        <f aca="false">ROUND(I179*H179,2)</f>
        <v>0</v>
      </c>
      <c r="K179" s="163" t="s">
        <v>131</v>
      </c>
      <c r="L179" s="23"/>
      <c r="M179" s="168"/>
      <c r="N179" s="169" t="s">
        <v>40</v>
      </c>
      <c r="O179" s="60"/>
      <c r="P179" s="170" t="n">
        <f aca="false">O179*H179</f>
        <v>0</v>
      </c>
      <c r="Q179" s="170" t="n">
        <v>0</v>
      </c>
      <c r="R179" s="170" t="n">
        <f aca="false">Q179*H179</f>
        <v>0</v>
      </c>
      <c r="S179" s="170" t="n">
        <v>0.068</v>
      </c>
      <c r="T179" s="171" t="n">
        <f aca="false">S179*H179</f>
        <v>0.034</v>
      </c>
      <c r="U179" s="22"/>
      <c r="V179" s="22"/>
      <c r="W179" s="22"/>
      <c r="X179" s="22"/>
      <c r="Y179" s="22"/>
      <c r="Z179" s="22"/>
      <c r="AA179" s="22"/>
      <c r="AB179" s="22"/>
      <c r="AC179" s="22"/>
      <c r="AD179" s="22"/>
      <c r="AE179" s="22"/>
      <c r="AR179" s="172" t="s">
        <v>132</v>
      </c>
      <c r="AT179" s="172" t="s">
        <v>127</v>
      </c>
      <c r="AU179" s="172" t="s">
        <v>133</v>
      </c>
      <c r="AY179" s="3" t="s">
        <v>124</v>
      </c>
      <c r="BE179" s="173" t="n">
        <f aca="false">IF(N179="základní",J179,0)</f>
        <v>0</v>
      </c>
      <c r="BF179" s="173" t="n">
        <f aca="false">IF(N179="snížená",J179,0)</f>
        <v>0</v>
      </c>
      <c r="BG179" s="173" t="n">
        <f aca="false">IF(N179="zákl. přenesená",J179,0)</f>
        <v>0</v>
      </c>
      <c r="BH179" s="173" t="n">
        <f aca="false">IF(N179="sníž. přenesená",J179,0)</f>
        <v>0</v>
      </c>
      <c r="BI179" s="173" t="n">
        <f aca="false">IF(N179="nulová",J179,0)</f>
        <v>0</v>
      </c>
      <c r="BJ179" s="3" t="s">
        <v>133</v>
      </c>
      <c r="BK179" s="173" t="n">
        <f aca="false">ROUND(I179*H179,2)</f>
        <v>0</v>
      </c>
      <c r="BL179" s="3" t="s">
        <v>132</v>
      </c>
      <c r="BM179" s="172" t="s">
        <v>217</v>
      </c>
    </row>
    <row r="180" s="174" customFormat="true" ht="12.8" hidden="false" customHeight="false" outlineLevel="0" collapsed="false">
      <c r="B180" s="175"/>
      <c r="D180" s="176" t="s">
        <v>135</v>
      </c>
      <c r="E180" s="177"/>
      <c r="F180" s="178" t="s">
        <v>218</v>
      </c>
      <c r="H180" s="179" t="n">
        <v>0.5</v>
      </c>
      <c r="I180" s="180"/>
      <c r="L180" s="175"/>
      <c r="M180" s="181"/>
      <c r="N180" s="182"/>
      <c r="O180" s="182"/>
      <c r="P180" s="182"/>
      <c r="Q180" s="182"/>
      <c r="R180" s="182"/>
      <c r="S180" s="182"/>
      <c r="T180" s="183"/>
      <c r="AT180" s="177" t="s">
        <v>135</v>
      </c>
      <c r="AU180" s="177" t="s">
        <v>133</v>
      </c>
      <c r="AV180" s="174" t="s">
        <v>133</v>
      </c>
      <c r="AW180" s="174" t="s">
        <v>31</v>
      </c>
      <c r="AX180" s="174" t="s">
        <v>79</v>
      </c>
      <c r="AY180" s="177" t="s">
        <v>124</v>
      </c>
    </row>
    <row r="181" s="146" customFormat="true" ht="22.8" hidden="false" customHeight="true" outlineLevel="0" collapsed="false">
      <c r="B181" s="147"/>
      <c r="D181" s="148" t="s">
        <v>73</v>
      </c>
      <c r="E181" s="158" t="s">
        <v>219</v>
      </c>
      <c r="F181" s="158" t="s">
        <v>220</v>
      </c>
      <c r="I181" s="150"/>
      <c r="J181" s="159" t="n">
        <f aca="false">BK181</f>
        <v>0</v>
      </c>
      <c r="L181" s="147"/>
      <c r="M181" s="152"/>
      <c r="N181" s="153"/>
      <c r="O181" s="153"/>
      <c r="P181" s="154" t="n">
        <f aca="false">SUM(P182:P186)</f>
        <v>0</v>
      </c>
      <c r="Q181" s="153"/>
      <c r="R181" s="154" t="n">
        <f aca="false">SUM(R182:R186)</f>
        <v>0</v>
      </c>
      <c r="S181" s="153"/>
      <c r="T181" s="155" t="n">
        <f aca="false">SUM(T182:T186)</f>
        <v>0</v>
      </c>
      <c r="AR181" s="148" t="s">
        <v>79</v>
      </c>
      <c r="AT181" s="156" t="s">
        <v>73</v>
      </c>
      <c r="AU181" s="156" t="s">
        <v>79</v>
      </c>
      <c r="AY181" s="148" t="s">
        <v>124</v>
      </c>
      <c r="BK181" s="157" t="n">
        <f aca="false">SUM(BK182:BK186)</f>
        <v>0</v>
      </c>
    </row>
    <row r="182" s="27" customFormat="true" ht="24.15" hidden="false" customHeight="true" outlineLevel="0" collapsed="false">
      <c r="A182" s="22"/>
      <c r="B182" s="160"/>
      <c r="C182" s="161" t="s">
        <v>221</v>
      </c>
      <c r="D182" s="161" t="s">
        <v>127</v>
      </c>
      <c r="E182" s="162" t="s">
        <v>222</v>
      </c>
      <c r="F182" s="163" t="s">
        <v>223</v>
      </c>
      <c r="G182" s="164" t="s">
        <v>224</v>
      </c>
      <c r="H182" s="165" t="n">
        <v>1.939</v>
      </c>
      <c r="I182" s="166"/>
      <c r="J182" s="167" t="n">
        <f aca="false">ROUND(I182*H182,2)</f>
        <v>0</v>
      </c>
      <c r="K182" s="163" t="s">
        <v>131</v>
      </c>
      <c r="L182" s="23"/>
      <c r="M182" s="168"/>
      <c r="N182" s="169" t="s">
        <v>40</v>
      </c>
      <c r="O182" s="60"/>
      <c r="P182" s="170" t="n">
        <f aca="false">O182*H182</f>
        <v>0</v>
      </c>
      <c r="Q182" s="170" t="n">
        <v>0</v>
      </c>
      <c r="R182" s="170" t="n">
        <f aca="false">Q182*H182</f>
        <v>0</v>
      </c>
      <c r="S182" s="170" t="n">
        <v>0</v>
      </c>
      <c r="T182" s="171" t="n">
        <f aca="false">S182*H182</f>
        <v>0</v>
      </c>
      <c r="U182" s="22"/>
      <c r="V182" s="22"/>
      <c r="W182" s="22"/>
      <c r="X182" s="22"/>
      <c r="Y182" s="22"/>
      <c r="Z182" s="22"/>
      <c r="AA182" s="22"/>
      <c r="AB182" s="22"/>
      <c r="AC182" s="22"/>
      <c r="AD182" s="22"/>
      <c r="AE182" s="22"/>
      <c r="AR182" s="172" t="s">
        <v>132</v>
      </c>
      <c r="AT182" s="172" t="s">
        <v>127</v>
      </c>
      <c r="AU182" s="172" t="s">
        <v>133</v>
      </c>
      <c r="AY182" s="3" t="s">
        <v>124</v>
      </c>
      <c r="BE182" s="173" t="n">
        <f aca="false">IF(N182="základní",J182,0)</f>
        <v>0</v>
      </c>
      <c r="BF182" s="173" t="n">
        <f aca="false">IF(N182="snížená",J182,0)</f>
        <v>0</v>
      </c>
      <c r="BG182" s="173" t="n">
        <f aca="false">IF(N182="zákl. přenesená",J182,0)</f>
        <v>0</v>
      </c>
      <c r="BH182" s="173" t="n">
        <f aca="false">IF(N182="sníž. přenesená",J182,0)</f>
        <v>0</v>
      </c>
      <c r="BI182" s="173" t="n">
        <f aca="false">IF(N182="nulová",J182,0)</f>
        <v>0</v>
      </c>
      <c r="BJ182" s="3" t="s">
        <v>133</v>
      </c>
      <c r="BK182" s="173" t="n">
        <f aca="false">ROUND(I182*H182,2)</f>
        <v>0</v>
      </c>
      <c r="BL182" s="3" t="s">
        <v>132</v>
      </c>
      <c r="BM182" s="172" t="s">
        <v>225</v>
      </c>
    </row>
    <row r="183" s="27" customFormat="true" ht="24.15" hidden="false" customHeight="true" outlineLevel="0" collapsed="false">
      <c r="A183" s="22"/>
      <c r="B183" s="160"/>
      <c r="C183" s="161" t="s">
        <v>226</v>
      </c>
      <c r="D183" s="161" t="s">
        <v>127</v>
      </c>
      <c r="E183" s="162" t="s">
        <v>227</v>
      </c>
      <c r="F183" s="163" t="s">
        <v>228</v>
      </c>
      <c r="G183" s="164" t="s">
        <v>224</v>
      </c>
      <c r="H183" s="165" t="n">
        <v>1.939</v>
      </c>
      <c r="I183" s="166"/>
      <c r="J183" s="167" t="n">
        <f aca="false">ROUND(I183*H183,2)</f>
        <v>0</v>
      </c>
      <c r="K183" s="163" t="s">
        <v>131</v>
      </c>
      <c r="L183" s="23"/>
      <c r="M183" s="168"/>
      <c r="N183" s="169" t="s">
        <v>40</v>
      </c>
      <c r="O183" s="60"/>
      <c r="P183" s="170" t="n">
        <f aca="false">O183*H183</f>
        <v>0</v>
      </c>
      <c r="Q183" s="170" t="n">
        <v>0</v>
      </c>
      <c r="R183" s="170" t="n">
        <f aca="false">Q183*H183</f>
        <v>0</v>
      </c>
      <c r="S183" s="170" t="n">
        <v>0</v>
      </c>
      <c r="T183" s="171" t="n">
        <f aca="false">S183*H183</f>
        <v>0</v>
      </c>
      <c r="U183" s="22"/>
      <c r="V183" s="22"/>
      <c r="W183" s="22"/>
      <c r="X183" s="22"/>
      <c r="Y183" s="22"/>
      <c r="Z183" s="22"/>
      <c r="AA183" s="22"/>
      <c r="AB183" s="22"/>
      <c r="AC183" s="22"/>
      <c r="AD183" s="22"/>
      <c r="AE183" s="22"/>
      <c r="AR183" s="172" t="s">
        <v>132</v>
      </c>
      <c r="AT183" s="172" t="s">
        <v>127</v>
      </c>
      <c r="AU183" s="172" t="s">
        <v>133</v>
      </c>
      <c r="AY183" s="3" t="s">
        <v>124</v>
      </c>
      <c r="BE183" s="173" t="n">
        <f aca="false">IF(N183="základní",J183,0)</f>
        <v>0</v>
      </c>
      <c r="BF183" s="173" t="n">
        <f aca="false">IF(N183="snížená",J183,0)</f>
        <v>0</v>
      </c>
      <c r="BG183" s="173" t="n">
        <f aca="false">IF(N183="zákl. přenesená",J183,0)</f>
        <v>0</v>
      </c>
      <c r="BH183" s="173" t="n">
        <f aca="false">IF(N183="sníž. přenesená",J183,0)</f>
        <v>0</v>
      </c>
      <c r="BI183" s="173" t="n">
        <f aca="false">IF(N183="nulová",J183,0)</f>
        <v>0</v>
      </c>
      <c r="BJ183" s="3" t="s">
        <v>133</v>
      </c>
      <c r="BK183" s="173" t="n">
        <f aca="false">ROUND(I183*H183,2)</f>
        <v>0</v>
      </c>
      <c r="BL183" s="3" t="s">
        <v>132</v>
      </c>
      <c r="BM183" s="172" t="s">
        <v>229</v>
      </c>
    </row>
    <row r="184" s="27" customFormat="true" ht="24.15" hidden="false" customHeight="true" outlineLevel="0" collapsed="false">
      <c r="A184" s="22"/>
      <c r="B184" s="160"/>
      <c r="C184" s="161" t="s">
        <v>6</v>
      </c>
      <c r="D184" s="161" t="s">
        <v>127</v>
      </c>
      <c r="E184" s="162" t="s">
        <v>230</v>
      </c>
      <c r="F184" s="163" t="s">
        <v>231</v>
      </c>
      <c r="G184" s="164" t="s">
        <v>224</v>
      </c>
      <c r="H184" s="165" t="n">
        <v>27.146</v>
      </c>
      <c r="I184" s="166"/>
      <c r="J184" s="167" t="n">
        <f aca="false">ROUND(I184*H184,2)</f>
        <v>0</v>
      </c>
      <c r="K184" s="163" t="s">
        <v>131</v>
      </c>
      <c r="L184" s="23"/>
      <c r="M184" s="168"/>
      <c r="N184" s="169" t="s">
        <v>40</v>
      </c>
      <c r="O184" s="60"/>
      <c r="P184" s="170" t="n">
        <f aca="false">O184*H184</f>
        <v>0</v>
      </c>
      <c r="Q184" s="170" t="n">
        <v>0</v>
      </c>
      <c r="R184" s="170" t="n">
        <f aca="false">Q184*H184</f>
        <v>0</v>
      </c>
      <c r="S184" s="170" t="n">
        <v>0</v>
      </c>
      <c r="T184" s="171" t="n">
        <f aca="false">S184*H184</f>
        <v>0</v>
      </c>
      <c r="U184" s="22"/>
      <c r="V184" s="22"/>
      <c r="W184" s="22"/>
      <c r="X184" s="22"/>
      <c r="Y184" s="22"/>
      <c r="Z184" s="22"/>
      <c r="AA184" s="22"/>
      <c r="AB184" s="22"/>
      <c r="AC184" s="22"/>
      <c r="AD184" s="22"/>
      <c r="AE184" s="22"/>
      <c r="AR184" s="172" t="s">
        <v>132</v>
      </c>
      <c r="AT184" s="172" t="s">
        <v>127</v>
      </c>
      <c r="AU184" s="172" t="s">
        <v>133</v>
      </c>
      <c r="AY184" s="3" t="s">
        <v>124</v>
      </c>
      <c r="BE184" s="173" t="n">
        <f aca="false">IF(N184="základní",J184,0)</f>
        <v>0</v>
      </c>
      <c r="BF184" s="173" t="n">
        <f aca="false">IF(N184="snížená",J184,0)</f>
        <v>0</v>
      </c>
      <c r="BG184" s="173" t="n">
        <f aca="false">IF(N184="zákl. přenesená",J184,0)</f>
        <v>0</v>
      </c>
      <c r="BH184" s="173" t="n">
        <f aca="false">IF(N184="sníž. přenesená",J184,0)</f>
        <v>0</v>
      </c>
      <c r="BI184" s="173" t="n">
        <f aca="false">IF(N184="nulová",J184,0)</f>
        <v>0</v>
      </c>
      <c r="BJ184" s="3" t="s">
        <v>133</v>
      </c>
      <c r="BK184" s="173" t="n">
        <f aca="false">ROUND(I184*H184,2)</f>
        <v>0</v>
      </c>
      <c r="BL184" s="3" t="s">
        <v>132</v>
      </c>
      <c r="BM184" s="172" t="s">
        <v>232</v>
      </c>
    </row>
    <row r="185" s="174" customFormat="true" ht="12.8" hidden="false" customHeight="false" outlineLevel="0" collapsed="false">
      <c r="B185" s="175"/>
      <c r="D185" s="176" t="s">
        <v>135</v>
      </c>
      <c r="F185" s="178" t="s">
        <v>233</v>
      </c>
      <c r="H185" s="179" t="n">
        <v>27.146</v>
      </c>
      <c r="I185" s="180"/>
      <c r="L185" s="175"/>
      <c r="M185" s="181"/>
      <c r="N185" s="182"/>
      <c r="O185" s="182"/>
      <c r="P185" s="182"/>
      <c r="Q185" s="182"/>
      <c r="R185" s="182"/>
      <c r="S185" s="182"/>
      <c r="T185" s="183"/>
      <c r="AT185" s="177" t="s">
        <v>135</v>
      </c>
      <c r="AU185" s="177" t="s">
        <v>133</v>
      </c>
      <c r="AV185" s="174" t="s">
        <v>133</v>
      </c>
      <c r="AW185" s="174" t="s">
        <v>2</v>
      </c>
      <c r="AX185" s="174" t="s">
        <v>79</v>
      </c>
      <c r="AY185" s="177" t="s">
        <v>124</v>
      </c>
    </row>
    <row r="186" s="27" customFormat="true" ht="24.15" hidden="false" customHeight="true" outlineLevel="0" collapsed="false">
      <c r="A186" s="22"/>
      <c r="B186" s="160"/>
      <c r="C186" s="161" t="s">
        <v>234</v>
      </c>
      <c r="D186" s="161" t="s">
        <v>127</v>
      </c>
      <c r="E186" s="162" t="s">
        <v>235</v>
      </c>
      <c r="F186" s="163" t="s">
        <v>236</v>
      </c>
      <c r="G186" s="164" t="s">
        <v>224</v>
      </c>
      <c r="H186" s="165" t="n">
        <v>1.939</v>
      </c>
      <c r="I186" s="166"/>
      <c r="J186" s="167" t="n">
        <f aca="false">ROUND(I186*H186,2)</f>
        <v>0</v>
      </c>
      <c r="K186" s="163" t="s">
        <v>131</v>
      </c>
      <c r="L186" s="23"/>
      <c r="M186" s="168"/>
      <c r="N186" s="169" t="s">
        <v>40</v>
      </c>
      <c r="O186" s="60"/>
      <c r="P186" s="170" t="n">
        <f aca="false">O186*H186</f>
        <v>0</v>
      </c>
      <c r="Q186" s="170" t="n">
        <v>0</v>
      </c>
      <c r="R186" s="170" t="n">
        <f aca="false">Q186*H186</f>
        <v>0</v>
      </c>
      <c r="S186" s="170" t="n">
        <v>0</v>
      </c>
      <c r="T186" s="171" t="n">
        <f aca="false">S186*H186</f>
        <v>0</v>
      </c>
      <c r="U186" s="22"/>
      <c r="V186" s="22"/>
      <c r="W186" s="22"/>
      <c r="X186" s="22"/>
      <c r="Y186" s="22"/>
      <c r="Z186" s="22"/>
      <c r="AA186" s="22"/>
      <c r="AB186" s="22"/>
      <c r="AC186" s="22"/>
      <c r="AD186" s="22"/>
      <c r="AE186" s="22"/>
      <c r="AR186" s="172" t="s">
        <v>132</v>
      </c>
      <c r="AT186" s="172" t="s">
        <v>127</v>
      </c>
      <c r="AU186" s="172" t="s">
        <v>133</v>
      </c>
      <c r="AY186" s="3" t="s">
        <v>124</v>
      </c>
      <c r="BE186" s="173" t="n">
        <f aca="false">IF(N186="základní",J186,0)</f>
        <v>0</v>
      </c>
      <c r="BF186" s="173" t="n">
        <f aca="false">IF(N186="snížená",J186,0)</f>
        <v>0</v>
      </c>
      <c r="BG186" s="173" t="n">
        <f aca="false">IF(N186="zákl. přenesená",J186,0)</f>
        <v>0</v>
      </c>
      <c r="BH186" s="173" t="n">
        <f aca="false">IF(N186="sníž. přenesená",J186,0)</f>
        <v>0</v>
      </c>
      <c r="BI186" s="173" t="n">
        <f aca="false">IF(N186="nulová",J186,0)</f>
        <v>0</v>
      </c>
      <c r="BJ186" s="3" t="s">
        <v>133</v>
      </c>
      <c r="BK186" s="173" t="n">
        <f aca="false">ROUND(I186*H186,2)</f>
        <v>0</v>
      </c>
      <c r="BL186" s="3" t="s">
        <v>132</v>
      </c>
      <c r="BM186" s="172" t="s">
        <v>237</v>
      </c>
    </row>
    <row r="187" s="146" customFormat="true" ht="22.8" hidden="false" customHeight="true" outlineLevel="0" collapsed="false">
      <c r="B187" s="147"/>
      <c r="D187" s="148" t="s">
        <v>73</v>
      </c>
      <c r="E187" s="158" t="s">
        <v>238</v>
      </c>
      <c r="F187" s="158" t="s">
        <v>239</v>
      </c>
      <c r="I187" s="150"/>
      <c r="J187" s="159" t="n">
        <f aca="false">BK187</f>
        <v>0</v>
      </c>
      <c r="L187" s="147"/>
      <c r="M187" s="152"/>
      <c r="N187" s="153"/>
      <c r="O187" s="153"/>
      <c r="P187" s="154" t="n">
        <f aca="false">P188</f>
        <v>0</v>
      </c>
      <c r="Q187" s="153"/>
      <c r="R187" s="154" t="n">
        <f aca="false">R188</f>
        <v>0</v>
      </c>
      <c r="S187" s="153"/>
      <c r="T187" s="155" t="n">
        <f aca="false">T188</f>
        <v>0</v>
      </c>
      <c r="AR187" s="148" t="s">
        <v>79</v>
      </c>
      <c r="AT187" s="156" t="s">
        <v>73</v>
      </c>
      <c r="AU187" s="156" t="s">
        <v>79</v>
      </c>
      <c r="AY187" s="148" t="s">
        <v>124</v>
      </c>
      <c r="BK187" s="157" t="n">
        <f aca="false">BK188</f>
        <v>0</v>
      </c>
    </row>
    <row r="188" s="27" customFormat="true" ht="21.75" hidden="false" customHeight="true" outlineLevel="0" collapsed="false">
      <c r="A188" s="22"/>
      <c r="B188" s="160"/>
      <c r="C188" s="161" t="s">
        <v>240</v>
      </c>
      <c r="D188" s="161" t="s">
        <v>127</v>
      </c>
      <c r="E188" s="162" t="s">
        <v>241</v>
      </c>
      <c r="F188" s="163" t="s">
        <v>242</v>
      </c>
      <c r="G188" s="164" t="s">
        <v>224</v>
      </c>
      <c r="H188" s="165" t="n">
        <v>1.388</v>
      </c>
      <c r="I188" s="166"/>
      <c r="J188" s="167" t="n">
        <f aca="false">ROUND(I188*H188,2)</f>
        <v>0</v>
      </c>
      <c r="K188" s="163" t="s">
        <v>131</v>
      </c>
      <c r="L188" s="23"/>
      <c r="M188" s="168"/>
      <c r="N188" s="169" t="s">
        <v>40</v>
      </c>
      <c r="O188" s="60"/>
      <c r="P188" s="170" t="n">
        <f aca="false">O188*H188</f>
        <v>0</v>
      </c>
      <c r="Q188" s="170" t="n">
        <v>0</v>
      </c>
      <c r="R188" s="170" t="n">
        <f aca="false">Q188*H188</f>
        <v>0</v>
      </c>
      <c r="S188" s="170" t="n">
        <v>0</v>
      </c>
      <c r="T188" s="171" t="n">
        <f aca="false">S188*H188</f>
        <v>0</v>
      </c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R188" s="172" t="s">
        <v>132</v>
      </c>
      <c r="AT188" s="172" t="s">
        <v>127</v>
      </c>
      <c r="AU188" s="172" t="s">
        <v>133</v>
      </c>
      <c r="AY188" s="3" t="s">
        <v>124</v>
      </c>
      <c r="BE188" s="173" t="n">
        <f aca="false">IF(N188="základní",J188,0)</f>
        <v>0</v>
      </c>
      <c r="BF188" s="173" t="n">
        <f aca="false">IF(N188="snížená",J188,0)</f>
        <v>0</v>
      </c>
      <c r="BG188" s="173" t="n">
        <f aca="false">IF(N188="zákl. přenesená",J188,0)</f>
        <v>0</v>
      </c>
      <c r="BH188" s="173" t="n">
        <f aca="false">IF(N188="sníž. přenesená",J188,0)</f>
        <v>0</v>
      </c>
      <c r="BI188" s="173" t="n">
        <f aca="false">IF(N188="nulová",J188,0)</f>
        <v>0</v>
      </c>
      <c r="BJ188" s="3" t="s">
        <v>133</v>
      </c>
      <c r="BK188" s="173" t="n">
        <f aca="false">ROUND(I188*H188,2)</f>
        <v>0</v>
      </c>
      <c r="BL188" s="3" t="s">
        <v>132</v>
      </c>
      <c r="BM188" s="172" t="s">
        <v>243</v>
      </c>
    </row>
    <row r="189" s="146" customFormat="true" ht="25.9" hidden="false" customHeight="true" outlineLevel="0" collapsed="false">
      <c r="B189" s="147"/>
      <c r="D189" s="148" t="s">
        <v>73</v>
      </c>
      <c r="E189" s="149" t="s">
        <v>244</v>
      </c>
      <c r="F189" s="149" t="s">
        <v>245</v>
      </c>
      <c r="I189" s="150"/>
      <c r="J189" s="151" t="n">
        <f aca="false">BK189</f>
        <v>0</v>
      </c>
      <c r="L189" s="147"/>
      <c r="M189" s="152"/>
      <c r="N189" s="153"/>
      <c r="O189" s="153"/>
      <c r="P189" s="154" t="n">
        <f aca="false">P190+P193+P205+P209+P218+P229+P234+P244+P260+P269+P275</f>
        <v>0</v>
      </c>
      <c r="Q189" s="153"/>
      <c r="R189" s="154" t="n">
        <f aca="false">R190+R193+R205+R209+R218+R229+R234+R244+R260+R269+R275</f>
        <v>0.93758538</v>
      </c>
      <c r="S189" s="153"/>
      <c r="T189" s="155" t="n">
        <f aca="false">T190+T193+T205+T209+T218+T229+T234+T244+T260+T269+T275</f>
        <v>0.36565582</v>
      </c>
      <c r="AR189" s="148" t="s">
        <v>133</v>
      </c>
      <c r="AT189" s="156" t="s">
        <v>73</v>
      </c>
      <c r="AU189" s="156" t="s">
        <v>74</v>
      </c>
      <c r="AY189" s="148" t="s">
        <v>124</v>
      </c>
      <c r="BK189" s="157" t="n">
        <f aca="false">BK190+BK193+BK205+BK209+BK218+BK229+BK234+BK244+BK260+BK269+BK275</f>
        <v>0</v>
      </c>
    </row>
    <row r="190" s="146" customFormat="true" ht="22.8" hidden="false" customHeight="true" outlineLevel="0" collapsed="false">
      <c r="B190" s="147"/>
      <c r="D190" s="148" t="s">
        <v>73</v>
      </c>
      <c r="E190" s="158" t="s">
        <v>246</v>
      </c>
      <c r="F190" s="158" t="s">
        <v>247</v>
      </c>
      <c r="I190" s="150"/>
      <c r="J190" s="159" t="n">
        <f aca="false">BK190</f>
        <v>0</v>
      </c>
      <c r="L190" s="147"/>
      <c r="M190" s="152"/>
      <c r="N190" s="153"/>
      <c r="O190" s="153"/>
      <c r="P190" s="154" t="n">
        <f aca="false">SUM(P191:P192)</f>
        <v>0</v>
      </c>
      <c r="Q190" s="153"/>
      <c r="R190" s="154" t="n">
        <f aca="false">SUM(R191:R192)</f>
        <v>0.00157</v>
      </c>
      <c r="S190" s="153"/>
      <c r="T190" s="155" t="n">
        <f aca="false">SUM(T191:T192)</f>
        <v>0</v>
      </c>
      <c r="AR190" s="148" t="s">
        <v>133</v>
      </c>
      <c r="AT190" s="156" t="s">
        <v>73</v>
      </c>
      <c r="AU190" s="156" t="s">
        <v>79</v>
      </c>
      <c r="AY190" s="148" t="s">
        <v>124</v>
      </c>
      <c r="BK190" s="157" t="n">
        <f aca="false">SUM(BK191:BK192)</f>
        <v>0</v>
      </c>
    </row>
    <row r="191" s="27" customFormat="true" ht="21.75" hidden="false" customHeight="true" outlineLevel="0" collapsed="false">
      <c r="A191" s="22"/>
      <c r="B191" s="160"/>
      <c r="C191" s="161" t="s">
        <v>248</v>
      </c>
      <c r="D191" s="161" t="s">
        <v>127</v>
      </c>
      <c r="E191" s="162" t="s">
        <v>249</v>
      </c>
      <c r="F191" s="163" t="s">
        <v>250</v>
      </c>
      <c r="G191" s="164" t="s">
        <v>160</v>
      </c>
      <c r="H191" s="165" t="n">
        <v>1</v>
      </c>
      <c r="I191" s="166"/>
      <c r="J191" s="167" t="n">
        <f aca="false">ROUND(I191*H191,2)</f>
        <v>0</v>
      </c>
      <c r="K191" s="163"/>
      <c r="L191" s="23"/>
      <c r="M191" s="168"/>
      <c r="N191" s="169" t="s">
        <v>40</v>
      </c>
      <c r="O191" s="60"/>
      <c r="P191" s="170" t="n">
        <f aca="false">O191*H191</f>
        <v>0</v>
      </c>
      <c r="Q191" s="170" t="n">
        <v>0.00157</v>
      </c>
      <c r="R191" s="170" t="n">
        <f aca="false">Q191*H191</f>
        <v>0.00157</v>
      </c>
      <c r="S191" s="170" t="n">
        <v>0</v>
      </c>
      <c r="T191" s="171" t="n">
        <f aca="false">S191*H191</f>
        <v>0</v>
      </c>
      <c r="U191" s="22"/>
      <c r="V191" s="22"/>
      <c r="W191" s="22"/>
      <c r="X191" s="22"/>
      <c r="Y191" s="22"/>
      <c r="Z191" s="22"/>
      <c r="AA191" s="22"/>
      <c r="AB191" s="22"/>
      <c r="AC191" s="22"/>
      <c r="AD191" s="22"/>
      <c r="AE191" s="22"/>
      <c r="AR191" s="172" t="s">
        <v>205</v>
      </c>
      <c r="AT191" s="172" t="s">
        <v>127</v>
      </c>
      <c r="AU191" s="172" t="s">
        <v>133</v>
      </c>
      <c r="AY191" s="3" t="s">
        <v>124</v>
      </c>
      <c r="BE191" s="173" t="n">
        <f aca="false">IF(N191="základní",J191,0)</f>
        <v>0</v>
      </c>
      <c r="BF191" s="173" t="n">
        <f aca="false">IF(N191="snížená",J191,0)</f>
        <v>0</v>
      </c>
      <c r="BG191" s="173" t="n">
        <f aca="false">IF(N191="zákl. přenesená",J191,0)</f>
        <v>0</v>
      </c>
      <c r="BH191" s="173" t="n">
        <f aca="false">IF(N191="sníž. přenesená",J191,0)</f>
        <v>0</v>
      </c>
      <c r="BI191" s="173" t="n">
        <f aca="false">IF(N191="nulová",J191,0)</f>
        <v>0</v>
      </c>
      <c r="BJ191" s="3" t="s">
        <v>133</v>
      </c>
      <c r="BK191" s="173" t="n">
        <f aca="false">ROUND(I191*H191,2)</f>
        <v>0</v>
      </c>
      <c r="BL191" s="3" t="s">
        <v>205</v>
      </c>
      <c r="BM191" s="172" t="s">
        <v>251</v>
      </c>
    </row>
    <row r="192" s="27" customFormat="true" ht="24.15" hidden="false" customHeight="true" outlineLevel="0" collapsed="false">
      <c r="A192" s="22"/>
      <c r="B192" s="160"/>
      <c r="C192" s="161" t="s">
        <v>252</v>
      </c>
      <c r="D192" s="161" t="s">
        <v>127</v>
      </c>
      <c r="E192" s="162" t="s">
        <v>253</v>
      </c>
      <c r="F192" s="163" t="s">
        <v>254</v>
      </c>
      <c r="G192" s="164" t="s">
        <v>255</v>
      </c>
      <c r="H192" s="194"/>
      <c r="I192" s="166"/>
      <c r="J192" s="167" t="n">
        <f aca="false">ROUND(I192*H192,2)</f>
        <v>0</v>
      </c>
      <c r="K192" s="163" t="s">
        <v>131</v>
      </c>
      <c r="L192" s="23"/>
      <c r="M192" s="168"/>
      <c r="N192" s="169" t="s">
        <v>40</v>
      </c>
      <c r="O192" s="60"/>
      <c r="P192" s="170" t="n">
        <f aca="false">O192*H192</f>
        <v>0</v>
      </c>
      <c r="Q192" s="170" t="n">
        <v>0</v>
      </c>
      <c r="R192" s="170" t="n">
        <f aca="false">Q192*H192</f>
        <v>0</v>
      </c>
      <c r="S192" s="170" t="n">
        <v>0</v>
      </c>
      <c r="T192" s="171" t="n">
        <f aca="false">S192*H192</f>
        <v>0</v>
      </c>
      <c r="U192" s="22"/>
      <c r="V192" s="22"/>
      <c r="W192" s="22"/>
      <c r="X192" s="22"/>
      <c r="Y192" s="22"/>
      <c r="Z192" s="22"/>
      <c r="AA192" s="22"/>
      <c r="AB192" s="22"/>
      <c r="AC192" s="22"/>
      <c r="AD192" s="22"/>
      <c r="AE192" s="22"/>
      <c r="AR192" s="172" t="s">
        <v>205</v>
      </c>
      <c r="AT192" s="172" t="s">
        <v>127</v>
      </c>
      <c r="AU192" s="172" t="s">
        <v>133</v>
      </c>
      <c r="AY192" s="3" t="s">
        <v>124</v>
      </c>
      <c r="BE192" s="173" t="n">
        <f aca="false">IF(N192="základní",J192,0)</f>
        <v>0</v>
      </c>
      <c r="BF192" s="173" t="n">
        <f aca="false">IF(N192="snížená",J192,0)</f>
        <v>0</v>
      </c>
      <c r="BG192" s="173" t="n">
        <f aca="false">IF(N192="zákl. přenesená",J192,0)</f>
        <v>0</v>
      </c>
      <c r="BH192" s="173" t="n">
        <f aca="false">IF(N192="sníž. přenesená",J192,0)</f>
        <v>0</v>
      </c>
      <c r="BI192" s="173" t="n">
        <f aca="false">IF(N192="nulová",J192,0)</f>
        <v>0</v>
      </c>
      <c r="BJ192" s="3" t="s">
        <v>133</v>
      </c>
      <c r="BK192" s="173" t="n">
        <f aca="false">ROUND(I192*H192,2)</f>
        <v>0</v>
      </c>
      <c r="BL192" s="3" t="s">
        <v>205</v>
      </c>
      <c r="BM192" s="172" t="s">
        <v>256</v>
      </c>
    </row>
    <row r="193" s="146" customFormat="true" ht="22.8" hidden="false" customHeight="true" outlineLevel="0" collapsed="false">
      <c r="B193" s="147"/>
      <c r="D193" s="148" t="s">
        <v>73</v>
      </c>
      <c r="E193" s="158" t="s">
        <v>257</v>
      </c>
      <c r="F193" s="158" t="s">
        <v>258</v>
      </c>
      <c r="I193" s="150"/>
      <c r="J193" s="159" t="n">
        <f aca="false">BK193</f>
        <v>0</v>
      </c>
      <c r="L193" s="147"/>
      <c r="M193" s="152"/>
      <c r="N193" s="153"/>
      <c r="O193" s="153"/>
      <c r="P193" s="154" t="n">
        <f aca="false">SUM(P194:P204)</f>
        <v>0</v>
      </c>
      <c r="Q193" s="153"/>
      <c r="R193" s="154" t="n">
        <f aca="false">SUM(R194:R204)</f>
        <v>0.1214</v>
      </c>
      <c r="S193" s="153"/>
      <c r="T193" s="155" t="n">
        <f aca="false">SUM(T194:T204)</f>
        <v>0.11454</v>
      </c>
      <c r="AR193" s="148" t="s">
        <v>133</v>
      </c>
      <c r="AT193" s="156" t="s">
        <v>73</v>
      </c>
      <c r="AU193" s="156" t="s">
        <v>79</v>
      </c>
      <c r="AY193" s="148" t="s">
        <v>124</v>
      </c>
      <c r="BK193" s="157" t="n">
        <f aca="false">SUM(BK194:BK204)</f>
        <v>0</v>
      </c>
    </row>
    <row r="194" s="27" customFormat="true" ht="16.5" hidden="false" customHeight="true" outlineLevel="0" collapsed="false">
      <c r="A194" s="22"/>
      <c r="B194" s="160"/>
      <c r="C194" s="161" t="s">
        <v>259</v>
      </c>
      <c r="D194" s="161" t="s">
        <v>127</v>
      </c>
      <c r="E194" s="162" t="s">
        <v>260</v>
      </c>
      <c r="F194" s="163" t="s">
        <v>261</v>
      </c>
      <c r="G194" s="164" t="s">
        <v>262</v>
      </c>
      <c r="H194" s="165" t="n">
        <v>1</v>
      </c>
      <c r="I194" s="166"/>
      <c r="J194" s="167" t="n">
        <f aca="false">ROUND(I194*H194,2)</f>
        <v>0</v>
      </c>
      <c r="K194" s="163" t="s">
        <v>131</v>
      </c>
      <c r="L194" s="23"/>
      <c r="M194" s="168"/>
      <c r="N194" s="169" t="s">
        <v>40</v>
      </c>
      <c r="O194" s="60"/>
      <c r="P194" s="170" t="n">
        <f aca="false">O194*H194</f>
        <v>0</v>
      </c>
      <c r="Q194" s="170" t="n">
        <v>0</v>
      </c>
      <c r="R194" s="170" t="n">
        <f aca="false">Q194*H194</f>
        <v>0</v>
      </c>
      <c r="S194" s="170" t="n">
        <v>0.0342</v>
      </c>
      <c r="T194" s="171" t="n">
        <f aca="false">S194*H194</f>
        <v>0.0342</v>
      </c>
      <c r="U194" s="22"/>
      <c r="V194" s="22"/>
      <c r="W194" s="22"/>
      <c r="X194" s="22"/>
      <c r="Y194" s="22"/>
      <c r="Z194" s="22"/>
      <c r="AA194" s="22"/>
      <c r="AB194" s="22"/>
      <c r="AC194" s="22"/>
      <c r="AD194" s="22"/>
      <c r="AE194" s="22"/>
      <c r="AR194" s="172" t="s">
        <v>205</v>
      </c>
      <c r="AT194" s="172" t="s">
        <v>127</v>
      </c>
      <c r="AU194" s="172" t="s">
        <v>133</v>
      </c>
      <c r="AY194" s="3" t="s">
        <v>124</v>
      </c>
      <c r="BE194" s="173" t="n">
        <f aca="false">IF(N194="základní",J194,0)</f>
        <v>0</v>
      </c>
      <c r="BF194" s="173" t="n">
        <f aca="false">IF(N194="snížená",J194,0)</f>
        <v>0</v>
      </c>
      <c r="BG194" s="173" t="n">
        <f aca="false">IF(N194="zákl. přenesená",J194,0)</f>
        <v>0</v>
      </c>
      <c r="BH194" s="173" t="n">
        <f aca="false">IF(N194="sníž. přenesená",J194,0)</f>
        <v>0</v>
      </c>
      <c r="BI194" s="173" t="n">
        <f aca="false">IF(N194="nulová",J194,0)</f>
        <v>0</v>
      </c>
      <c r="BJ194" s="3" t="s">
        <v>133</v>
      </c>
      <c r="BK194" s="173" t="n">
        <f aca="false">ROUND(I194*H194,2)</f>
        <v>0</v>
      </c>
      <c r="BL194" s="3" t="s">
        <v>205</v>
      </c>
      <c r="BM194" s="172" t="s">
        <v>263</v>
      </c>
    </row>
    <row r="195" s="27" customFormat="true" ht="24.15" hidden="false" customHeight="true" outlineLevel="0" collapsed="false">
      <c r="A195" s="22"/>
      <c r="B195" s="160"/>
      <c r="C195" s="161" t="s">
        <v>264</v>
      </c>
      <c r="D195" s="161" t="s">
        <v>127</v>
      </c>
      <c r="E195" s="162" t="s">
        <v>265</v>
      </c>
      <c r="F195" s="163" t="s">
        <v>266</v>
      </c>
      <c r="G195" s="164" t="s">
        <v>262</v>
      </c>
      <c r="H195" s="165" t="n">
        <v>1</v>
      </c>
      <c r="I195" s="166"/>
      <c r="J195" s="167" t="n">
        <f aca="false">ROUND(I195*H195,2)</f>
        <v>0</v>
      </c>
      <c r="K195" s="163" t="s">
        <v>131</v>
      </c>
      <c r="L195" s="23"/>
      <c r="M195" s="168"/>
      <c r="N195" s="169" t="s">
        <v>40</v>
      </c>
      <c r="O195" s="60"/>
      <c r="P195" s="170" t="n">
        <f aca="false">O195*H195</f>
        <v>0</v>
      </c>
      <c r="Q195" s="170" t="n">
        <v>0.02894</v>
      </c>
      <c r="R195" s="170" t="n">
        <f aca="false">Q195*H195</f>
        <v>0.02894</v>
      </c>
      <c r="S195" s="170" t="n">
        <v>0</v>
      </c>
      <c r="T195" s="171" t="n">
        <f aca="false">S195*H195</f>
        <v>0</v>
      </c>
      <c r="U195" s="22"/>
      <c r="V195" s="22"/>
      <c r="W195" s="22"/>
      <c r="X195" s="22"/>
      <c r="Y195" s="22"/>
      <c r="Z195" s="22"/>
      <c r="AA195" s="22"/>
      <c r="AB195" s="22"/>
      <c r="AC195" s="22"/>
      <c r="AD195" s="22"/>
      <c r="AE195" s="22"/>
      <c r="AR195" s="172" t="s">
        <v>205</v>
      </c>
      <c r="AT195" s="172" t="s">
        <v>127</v>
      </c>
      <c r="AU195" s="172" t="s">
        <v>133</v>
      </c>
      <c r="AY195" s="3" t="s">
        <v>124</v>
      </c>
      <c r="BE195" s="173" t="n">
        <f aca="false">IF(N195="základní",J195,0)</f>
        <v>0</v>
      </c>
      <c r="BF195" s="173" t="n">
        <f aca="false">IF(N195="snížená",J195,0)</f>
        <v>0</v>
      </c>
      <c r="BG195" s="173" t="n">
        <f aca="false">IF(N195="zákl. přenesená",J195,0)</f>
        <v>0</v>
      </c>
      <c r="BH195" s="173" t="n">
        <f aca="false">IF(N195="sníž. přenesená",J195,0)</f>
        <v>0</v>
      </c>
      <c r="BI195" s="173" t="n">
        <f aca="false">IF(N195="nulová",J195,0)</f>
        <v>0</v>
      </c>
      <c r="BJ195" s="3" t="s">
        <v>133</v>
      </c>
      <c r="BK195" s="173" t="n">
        <f aca="false">ROUND(I195*H195,2)</f>
        <v>0</v>
      </c>
      <c r="BL195" s="3" t="s">
        <v>205</v>
      </c>
      <c r="BM195" s="172" t="s">
        <v>267</v>
      </c>
    </row>
    <row r="196" s="27" customFormat="true" ht="24.15" hidden="false" customHeight="true" outlineLevel="0" collapsed="false">
      <c r="A196" s="22"/>
      <c r="B196" s="160"/>
      <c r="C196" s="161" t="s">
        <v>268</v>
      </c>
      <c r="D196" s="161" t="s">
        <v>127</v>
      </c>
      <c r="E196" s="162" t="s">
        <v>269</v>
      </c>
      <c r="F196" s="163" t="s">
        <v>270</v>
      </c>
      <c r="G196" s="164" t="s">
        <v>262</v>
      </c>
      <c r="H196" s="165" t="n">
        <v>1</v>
      </c>
      <c r="I196" s="166"/>
      <c r="J196" s="167" t="n">
        <f aca="false">ROUND(I196*H196,2)</f>
        <v>0</v>
      </c>
      <c r="K196" s="163"/>
      <c r="L196" s="23"/>
      <c r="M196" s="168"/>
      <c r="N196" s="169" t="s">
        <v>40</v>
      </c>
      <c r="O196" s="60"/>
      <c r="P196" s="170" t="n">
        <f aca="false">O196*H196</f>
        <v>0</v>
      </c>
      <c r="Q196" s="170" t="n">
        <v>0.02894</v>
      </c>
      <c r="R196" s="170" t="n">
        <f aca="false">Q196*H196</f>
        <v>0.02894</v>
      </c>
      <c r="S196" s="170" t="n">
        <v>0</v>
      </c>
      <c r="T196" s="171" t="n">
        <f aca="false">S196*H196</f>
        <v>0</v>
      </c>
      <c r="U196" s="22"/>
      <c r="V196" s="22"/>
      <c r="W196" s="22"/>
      <c r="X196" s="22"/>
      <c r="Y196" s="22"/>
      <c r="Z196" s="22"/>
      <c r="AA196" s="22"/>
      <c r="AB196" s="22"/>
      <c r="AC196" s="22"/>
      <c r="AD196" s="22"/>
      <c r="AE196" s="22"/>
      <c r="AR196" s="172" t="s">
        <v>205</v>
      </c>
      <c r="AT196" s="172" t="s">
        <v>127</v>
      </c>
      <c r="AU196" s="172" t="s">
        <v>133</v>
      </c>
      <c r="AY196" s="3" t="s">
        <v>124</v>
      </c>
      <c r="BE196" s="173" t="n">
        <f aca="false">IF(N196="základní",J196,0)</f>
        <v>0</v>
      </c>
      <c r="BF196" s="173" t="n">
        <f aca="false">IF(N196="snížená",J196,0)</f>
        <v>0</v>
      </c>
      <c r="BG196" s="173" t="n">
        <f aca="false">IF(N196="zákl. přenesená",J196,0)</f>
        <v>0</v>
      </c>
      <c r="BH196" s="173" t="n">
        <f aca="false">IF(N196="sníž. přenesená",J196,0)</f>
        <v>0</v>
      </c>
      <c r="BI196" s="173" t="n">
        <f aca="false">IF(N196="nulová",J196,0)</f>
        <v>0</v>
      </c>
      <c r="BJ196" s="3" t="s">
        <v>133</v>
      </c>
      <c r="BK196" s="173" t="n">
        <f aca="false">ROUND(I196*H196,2)</f>
        <v>0</v>
      </c>
      <c r="BL196" s="3" t="s">
        <v>205</v>
      </c>
      <c r="BM196" s="172" t="s">
        <v>271</v>
      </c>
    </row>
    <row r="197" s="27" customFormat="true" ht="16.5" hidden="false" customHeight="true" outlineLevel="0" collapsed="false">
      <c r="A197" s="22"/>
      <c r="B197" s="160"/>
      <c r="C197" s="161" t="s">
        <v>272</v>
      </c>
      <c r="D197" s="161" t="s">
        <v>127</v>
      </c>
      <c r="E197" s="162" t="s">
        <v>273</v>
      </c>
      <c r="F197" s="163" t="s">
        <v>274</v>
      </c>
      <c r="G197" s="164" t="s">
        <v>262</v>
      </c>
      <c r="H197" s="165" t="n">
        <v>2</v>
      </c>
      <c r="I197" s="166"/>
      <c r="J197" s="167" t="n">
        <f aca="false">ROUND(I197*H197,2)</f>
        <v>0</v>
      </c>
      <c r="K197" s="163"/>
      <c r="L197" s="23"/>
      <c r="M197" s="168"/>
      <c r="N197" s="169" t="s">
        <v>40</v>
      </c>
      <c r="O197" s="60"/>
      <c r="P197" s="170" t="n">
        <f aca="false">O197*H197</f>
        <v>0</v>
      </c>
      <c r="Q197" s="170" t="n">
        <v>0.02894</v>
      </c>
      <c r="R197" s="170" t="n">
        <f aca="false">Q197*H197</f>
        <v>0.05788</v>
      </c>
      <c r="S197" s="170" t="n">
        <v>0</v>
      </c>
      <c r="T197" s="171" t="n">
        <f aca="false">S197*H197</f>
        <v>0</v>
      </c>
      <c r="U197" s="22"/>
      <c r="V197" s="22"/>
      <c r="W197" s="22"/>
      <c r="X197" s="22"/>
      <c r="Y197" s="22"/>
      <c r="Z197" s="22"/>
      <c r="AA197" s="22"/>
      <c r="AB197" s="22"/>
      <c r="AC197" s="22"/>
      <c r="AD197" s="22"/>
      <c r="AE197" s="22"/>
      <c r="AR197" s="172" t="s">
        <v>205</v>
      </c>
      <c r="AT197" s="172" t="s">
        <v>127</v>
      </c>
      <c r="AU197" s="172" t="s">
        <v>133</v>
      </c>
      <c r="AY197" s="3" t="s">
        <v>124</v>
      </c>
      <c r="BE197" s="173" t="n">
        <f aca="false">IF(N197="základní",J197,0)</f>
        <v>0</v>
      </c>
      <c r="BF197" s="173" t="n">
        <f aca="false">IF(N197="snížená",J197,0)</f>
        <v>0</v>
      </c>
      <c r="BG197" s="173" t="n">
        <f aca="false">IF(N197="zákl. přenesená",J197,0)</f>
        <v>0</v>
      </c>
      <c r="BH197" s="173" t="n">
        <f aca="false">IF(N197="sníž. přenesená",J197,0)</f>
        <v>0</v>
      </c>
      <c r="BI197" s="173" t="n">
        <f aca="false">IF(N197="nulová",J197,0)</f>
        <v>0</v>
      </c>
      <c r="BJ197" s="3" t="s">
        <v>133</v>
      </c>
      <c r="BK197" s="173" t="n">
        <f aca="false">ROUND(I197*H197,2)</f>
        <v>0</v>
      </c>
      <c r="BL197" s="3" t="s">
        <v>205</v>
      </c>
      <c r="BM197" s="172" t="s">
        <v>275</v>
      </c>
    </row>
    <row r="198" s="27" customFormat="true" ht="24.15" hidden="false" customHeight="true" outlineLevel="0" collapsed="false">
      <c r="A198" s="22"/>
      <c r="B198" s="160"/>
      <c r="C198" s="161" t="s">
        <v>276</v>
      </c>
      <c r="D198" s="161" t="s">
        <v>127</v>
      </c>
      <c r="E198" s="162" t="s">
        <v>277</v>
      </c>
      <c r="F198" s="163" t="s">
        <v>278</v>
      </c>
      <c r="G198" s="164" t="s">
        <v>262</v>
      </c>
      <c r="H198" s="165" t="n">
        <v>1</v>
      </c>
      <c r="I198" s="166"/>
      <c r="J198" s="167" t="n">
        <f aca="false">ROUND(I198*H198,2)</f>
        <v>0</v>
      </c>
      <c r="K198" s="163" t="s">
        <v>131</v>
      </c>
      <c r="L198" s="23"/>
      <c r="M198" s="168"/>
      <c r="N198" s="169" t="s">
        <v>40</v>
      </c>
      <c r="O198" s="60"/>
      <c r="P198" s="170" t="n">
        <f aca="false">O198*H198</f>
        <v>0</v>
      </c>
      <c r="Q198" s="170" t="n">
        <v>0</v>
      </c>
      <c r="R198" s="170" t="n">
        <f aca="false">Q198*H198</f>
        <v>0</v>
      </c>
      <c r="S198" s="170" t="n">
        <v>0.0092</v>
      </c>
      <c r="T198" s="171" t="n">
        <f aca="false">S198*H198</f>
        <v>0.0092</v>
      </c>
      <c r="U198" s="22"/>
      <c r="V198" s="22"/>
      <c r="W198" s="22"/>
      <c r="X198" s="22"/>
      <c r="Y198" s="22"/>
      <c r="Z198" s="22"/>
      <c r="AA198" s="22"/>
      <c r="AB198" s="22"/>
      <c r="AC198" s="22"/>
      <c r="AD198" s="22"/>
      <c r="AE198" s="22"/>
      <c r="AR198" s="172" t="s">
        <v>205</v>
      </c>
      <c r="AT198" s="172" t="s">
        <v>127</v>
      </c>
      <c r="AU198" s="172" t="s">
        <v>133</v>
      </c>
      <c r="AY198" s="3" t="s">
        <v>124</v>
      </c>
      <c r="BE198" s="173" t="n">
        <f aca="false">IF(N198="základní",J198,0)</f>
        <v>0</v>
      </c>
      <c r="BF198" s="173" t="n">
        <f aca="false">IF(N198="snížená",J198,0)</f>
        <v>0</v>
      </c>
      <c r="BG198" s="173" t="n">
        <f aca="false">IF(N198="zákl. přenesená",J198,0)</f>
        <v>0</v>
      </c>
      <c r="BH198" s="173" t="n">
        <f aca="false">IF(N198="sníž. přenesená",J198,0)</f>
        <v>0</v>
      </c>
      <c r="BI198" s="173" t="n">
        <f aca="false">IF(N198="nulová",J198,0)</f>
        <v>0</v>
      </c>
      <c r="BJ198" s="3" t="s">
        <v>133</v>
      </c>
      <c r="BK198" s="173" t="n">
        <f aca="false">ROUND(I198*H198,2)</f>
        <v>0</v>
      </c>
      <c r="BL198" s="3" t="s">
        <v>205</v>
      </c>
      <c r="BM198" s="172" t="s">
        <v>279</v>
      </c>
    </row>
    <row r="199" s="27" customFormat="true" ht="24.15" hidden="false" customHeight="true" outlineLevel="0" collapsed="false">
      <c r="A199" s="22"/>
      <c r="B199" s="160"/>
      <c r="C199" s="161" t="s">
        <v>280</v>
      </c>
      <c r="D199" s="161" t="s">
        <v>127</v>
      </c>
      <c r="E199" s="162" t="s">
        <v>281</v>
      </c>
      <c r="F199" s="163" t="s">
        <v>282</v>
      </c>
      <c r="G199" s="164" t="s">
        <v>262</v>
      </c>
      <c r="H199" s="165" t="n">
        <v>1</v>
      </c>
      <c r="I199" s="166"/>
      <c r="J199" s="167" t="n">
        <f aca="false">ROUND(I199*H199,2)</f>
        <v>0</v>
      </c>
      <c r="K199" s="163"/>
      <c r="L199" s="23"/>
      <c r="M199" s="168"/>
      <c r="N199" s="169" t="s">
        <v>40</v>
      </c>
      <c r="O199" s="60"/>
      <c r="P199" s="170" t="n">
        <f aca="false">O199*H199</f>
        <v>0</v>
      </c>
      <c r="Q199" s="170" t="n">
        <v>0</v>
      </c>
      <c r="R199" s="170" t="n">
        <f aca="false">Q199*H199</f>
        <v>0</v>
      </c>
      <c r="S199" s="170" t="n">
        <v>0.067</v>
      </c>
      <c r="T199" s="171" t="n">
        <f aca="false">S199*H199</f>
        <v>0.067</v>
      </c>
      <c r="U199" s="22"/>
      <c r="V199" s="22"/>
      <c r="W199" s="22"/>
      <c r="X199" s="22"/>
      <c r="Y199" s="22"/>
      <c r="Z199" s="22"/>
      <c r="AA199" s="22"/>
      <c r="AB199" s="22"/>
      <c r="AC199" s="22"/>
      <c r="AD199" s="22"/>
      <c r="AE199" s="22"/>
      <c r="AR199" s="172" t="s">
        <v>205</v>
      </c>
      <c r="AT199" s="172" t="s">
        <v>127</v>
      </c>
      <c r="AU199" s="172" t="s">
        <v>133</v>
      </c>
      <c r="AY199" s="3" t="s">
        <v>124</v>
      </c>
      <c r="BE199" s="173" t="n">
        <f aca="false">IF(N199="základní",J199,0)</f>
        <v>0</v>
      </c>
      <c r="BF199" s="173" t="n">
        <f aca="false">IF(N199="snížená",J199,0)</f>
        <v>0</v>
      </c>
      <c r="BG199" s="173" t="n">
        <f aca="false">IF(N199="zákl. přenesená",J199,0)</f>
        <v>0</v>
      </c>
      <c r="BH199" s="173" t="n">
        <f aca="false">IF(N199="sníž. přenesená",J199,0)</f>
        <v>0</v>
      </c>
      <c r="BI199" s="173" t="n">
        <f aca="false">IF(N199="nulová",J199,0)</f>
        <v>0</v>
      </c>
      <c r="BJ199" s="3" t="s">
        <v>133</v>
      </c>
      <c r="BK199" s="173" t="n">
        <f aca="false">ROUND(I199*H199,2)</f>
        <v>0</v>
      </c>
      <c r="BL199" s="3" t="s">
        <v>205</v>
      </c>
      <c r="BM199" s="172" t="s">
        <v>283</v>
      </c>
    </row>
    <row r="200" s="27" customFormat="true" ht="16.5" hidden="false" customHeight="true" outlineLevel="0" collapsed="false">
      <c r="A200" s="22"/>
      <c r="B200" s="160"/>
      <c r="C200" s="161" t="s">
        <v>284</v>
      </c>
      <c r="D200" s="161" t="s">
        <v>127</v>
      </c>
      <c r="E200" s="162" t="s">
        <v>285</v>
      </c>
      <c r="F200" s="163" t="s">
        <v>286</v>
      </c>
      <c r="G200" s="164" t="s">
        <v>262</v>
      </c>
      <c r="H200" s="165" t="n">
        <v>1</v>
      </c>
      <c r="I200" s="166"/>
      <c r="J200" s="167" t="n">
        <f aca="false">ROUND(I200*H200,2)</f>
        <v>0</v>
      </c>
      <c r="K200" s="163" t="s">
        <v>131</v>
      </c>
      <c r="L200" s="23"/>
      <c r="M200" s="168"/>
      <c r="N200" s="169" t="s">
        <v>40</v>
      </c>
      <c r="O200" s="60"/>
      <c r="P200" s="170" t="n">
        <f aca="false">O200*H200</f>
        <v>0</v>
      </c>
      <c r="Q200" s="170" t="n">
        <v>0</v>
      </c>
      <c r="R200" s="170" t="n">
        <f aca="false">Q200*H200</f>
        <v>0</v>
      </c>
      <c r="S200" s="170" t="n">
        <v>0.00156</v>
      </c>
      <c r="T200" s="171" t="n">
        <f aca="false">S200*H200</f>
        <v>0.00156</v>
      </c>
      <c r="U200" s="22"/>
      <c r="V200" s="22"/>
      <c r="W200" s="22"/>
      <c r="X200" s="22"/>
      <c r="Y200" s="22"/>
      <c r="Z200" s="22"/>
      <c r="AA200" s="22"/>
      <c r="AB200" s="22"/>
      <c r="AC200" s="22"/>
      <c r="AD200" s="22"/>
      <c r="AE200" s="22"/>
      <c r="AR200" s="172" t="s">
        <v>205</v>
      </c>
      <c r="AT200" s="172" t="s">
        <v>127</v>
      </c>
      <c r="AU200" s="172" t="s">
        <v>133</v>
      </c>
      <c r="AY200" s="3" t="s">
        <v>124</v>
      </c>
      <c r="BE200" s="173" t="n">
        <f aca="false">IF(N200="základní",J200,0)</f>
        <v>0</v>
      </c>
      <c r="BF200" s="173" t="n">
        <f aca="false">IF(N200="snížená",J200,0)</f>
        <v>0</v>
      </c>
      <c r="BG200" s="173" t="n">
        <f aca="false">IF(N200="zákl. přenesená",J200,0)</f>
        <v>0</v>
      </c>
      <c r="BH200" s="173" t="n">
        <f aca="false">IF(N200="sníž. přenesená",J200,0)</f>
        <v>0</v>
      </c>
      <c r="BI200" s="173" t="n">
        <f aca="false">IF(N200="nulová",J200,0)</f>
        <v>0</v>
      </c>
      <c r="BJ200" s="3" t="s">
        <v>133</v>
      </c>
      <c r="BK200" s="173" t="n">
        <f aca="false">ROUND(I200*H200,2)</f>
        <v>0</v>
      </c>
      <c r="BL200" s="3" t="s">
        <v>205</v>
      </c>
      <c r="BM200" s="172" t="s">
        <v>287</v>
      </c>
    </row>
    <row r="201" s="27" customFormat="true" ht="16.5" hidden="false" customHeight="true" outlineLevel="0" collapsed="false">
      <c r="A201" s="22"/>
      <c r="B201" s="160"/>
      <c r="C201" s="161" t="s">
        <v>288</v>
      </c>
      <c r="D201" s="161" t="s">
        <v>127</v>
      </c>
      <c r="E201" s="162" t="s">
        <v>289</v>
      </c>
      <c r="F201" s="163" t="s">
        <v>290</v>
      </c>
      <c r="G201" s="164" t="s">
        <v>262</v>
      </c>
      <c r="H201" s="165" t="n">
        <v>3</v>
      </c>
      <c r="I201" s="166"/>
      <c r="J201" s="167" t="n">
        <f aca="false">ROUND(I201*H201,2)</f>
        <v>0</v>
      </c>
      <c r="K201" s="163" t="s">
        <v>131</v>
      </c>
      <c r="L201" s="23"/>
      <c r="M201" s="168"/>
      <c r="N201" s="169" t="s">
        <v>40</v>
      </c>
      <c r="O201" s="60"/>
      <c r="P201" s="170" t="n">
        <f aca="false">O201*H201</f>
        <v>0</v>
      </c>
      <c r="Q201" s="170" t="n">
        <v>0</v>
      </c>
      <c r="R201" s="170" t="n">
        <f aca="false">Q201*H201</f>
        <v>0</v>
      </c>
      <c r="S201" s="170" t="n">
        <v>0.00086</v>
      </c>
      <c r="T201" s="171" t="n">
        <f aca="false">S201*H201</f>
        <v>0.00258</v>
      </c>
      <c r="U201" s="22"/>
      <c r="V201" s="22"/>
      <c r="W201" s="22"/>
      <c r="X201" s="22"/>
      <c r="Y201" s="22"/>
      <c r="Z201" s="22"/>
      <c r="AA201" s="22"/>
      <c r="AB201" s="22"/>
      <c r="AC201" s="22"/>
      <c r="AD201" s="22"/>
      <c r="AE201" s="22"/>
      <c r="AR201" s="172" t="s">
        <v>205</v>
      </c>
      <c r="AT201" s="172" t="s">
        <v>127</v>
      </c>
      <c r="AU201" s="172" t="s">
        <v>133</v>
      </c>
      <c r="AY201" s="3" t="s">
        <v>124</v>
      </c>
      <c r="BE201" s="173" t="n">
        <f aca="false">IF(N201="základní",J201,0)</f>
        <v>0</v>
      </c>
      <c r="BF201" s="173" t="n">
        <f aca="false">IF(N201="snížená",J201,0)</f>
        <v>0</v>
      </c>
      <c r="BG201" s="173" t="n">
        <f aca="false">IF(N201="zákl. přenesená",J201,0)</f>
        <v>0</v>
      </c>
      <c r="BH201" s="173" t="n">
        <f aca="false">IF(N201="sníž. přenesená",J201,0)</f>
        <v>0</v>
      </c>
      <c r="BI201" s="173" t="n">
        <f aca="false">IF(N201="nulová",J201,0)</f>
        <v>0</v>
      </c>
      <c r="BJ201" s="3" t="s">
        <v>133</v>
      </c>
      <c r="BK201" s="173" t="n">
        <f aca="false">ROUND(I201*H201,2)</f>
        <v>0</v>
      </c>
      <c r="BL201" s="3" t="s">
        <v>205</v>
      </c>
      <c r="BM201" s="172" t="s">
        <v>291</v>
      </c>
    </row>
    <row r="202" s="27" customFormat="true" ht="16.5" hidden="false" customHeight="true" outlineLevel="0" collapsed="false">
      <c r="A202" s="22"/>
      <c r="B202" s="160"/>
      <c r="C202" s="161" t="s">
        <v>292</v>
      </c>
      <c r="D202" s="161" t="s">
        <v>127</v>
      </c>
      <c r="E202" s="162" t="s">
        <v>293</v>
      </c>
      <c r="F202" s="163" t="s">
        <v>294</v>
      </c>
      <c r="G202" s="164" t="s">
        <v>262</v>
      </c>
      <c r="H202" s="165" t="n">
        <v>2</v>
      </c>
      <c r="I202" s="166"/>
      <c r="J202" s="167" t="n">
        <f aca="false">ROUND(I202*H202,2)</f>
        <v>0</v>
      </c>
      <c r="K202" s="163" t="s">
        <v>131</v>
      </c>
      <c r="L202" s="23"/>
      <c r="M202" s="168"/>
      <c r="N202" s="169" t="s">
        <v>40</v>
      </c>
      <c r="O202" s="60"/>
      <c r="P202" s="170" t="n">
        <f aca="false">O202*H202</f>
        <v>0</v>
      </c>
      <c r="Q202" s="170" t="n">
        <v>0.00184</v>
      </c>
      <c r="R202" s="170" t="n">
        <f aca="false">Q202*H202</f>
        <v>0.00368</v>
      </c>
      <c r="S202" s="170" t="n">
        <v>0</v>
      </c>
      <c r="T202" s="171" t="n">
        <f aca="false">S202*H202</f>
        <v>0</v>
      </c>
      <c r="U202" s="22"/>
      <c r="V202" s="22"/>
      <c r="W202" s="22"/>
      <c r="X202" s="22"/>
      <c r="Y202" s="22"/>
      <c r="Z202" s="22"/>
      <c r="AA202" s="22"/>
      <c r="AB202" s="22"/>
      <c r="AC202" s="22"/>
      <c r="AD202" s="22"/>
      <c r="AE202" s="22"/>
      <c r="AR202" s="172" t="s">
        <v>205</v>
      </c>
      <c r="AT202" s="172" t="s">
        <v>127</v>
      </c>
      <c r="AU202" s="172" t="s">
        <v>133</v>
      </c>
      <c r="AY202" s="3" t="s">
        <v>124</v>
      </c>
      <c r="BE202" s="173" t="n">
        <f aca="false">IF(N202="základní",J202,0)</f>
        <v>0</v>
      </c>
      <c r="BF202" s="173" t="n">
        <f aca="false">IF(N202="snížená",J202,0)</f>
        <v>0</v>
      </c>
      <c r="BG202" s="173" t="n">
        <f aca="false">IF(N202="zákl. přenesená",J202,0)</f>
        <v>0</v>
      </c>
      <c r="BH202" s="173" t="n">
        <f aca="false">IF(N202="sníž. přenesená",J202,0)</f>
        <v>0</v>
      </c>
      <c r="BI202" s="173" t="n">
        <f aca="false">IF(N202="nulová",J202,0)</f>
        <v>0</v>
      </c>
      <c r="BJ202" s="3" t="s">
        <v>133</v>
      </c>
      <c r="BK202" s="173" t="n">
        <f aca="false">ROUND(I202*H202,2)</f>
        <v>0</v>
      </c>
      <c r="BL202" s="3" t="s">
        <v>205</v>
      </c>
      <c r="BM202" s="172" t="s">
        <v>295</v>
      </c>
    </row>
    <row r="203" s="27" customFormat="true" ht="24.15" hidden="false" customHeight="true" outlineLevel="0" collapsed="false">
      <c r="A203" s="22"/>
      <c r="B203" s="160"/>
      <c r="C203" s="161" t="s">
        <v>296</v>
      </c>
      <c r="D203" s="161" t="s">
        <v>127</v>
      </c>
      <c r="E203" s="162" t="s">
        <v>297</v>
      </c>
      <c r="F203" s="163" t="s">
        <v>298</v>
      </c>
      <c r="G203" s="164" t="s">
        <v>262</v>
      </c>
      <c r="H203" s="165" t="n">
        <v>1</v>
      </c>
      <c r="I203" s="166"/>
      <c r="J203" s="167" t="n">
        <f aca="false">ROUND(I203*H203,2)</f>
        <v>0</v>
      </c>
      <c r="K203" s="163" t="s">
        <v>131</v>
      </c>
      <c r="L203" s="23"/>
      <c r="M203" s="168"/>
      <c r="N203" s="169" t="s">
        <v>40</v>
      </c>
      <c r="O203" s="60"/>
      <c r="P203" s="170" t="n">
        <f aca="false">O203*H203</f>
        <v>0</v>
      </c>
      <c r="Q203" s="170" t="n">
        <v>0.00196</v>
      </c>
      <c r="R203" s="170" t="n">
        <f aca="false">Q203*H203</f>
        <v>0.00196</v>
      </c>
      <c r="S203" s="170" t="n">
        <v>0</v>
      </c>
      <c r="T203" s="171" t="n">
        <f aca="false">S203*H203</f>
        <v>0</v>
      </c>
      <c r="U203" s="22"/>
      <c r="V203" s="22"/>
      <c r="W203" s="22"/>
      <c r="X203" s="22"/>
      <c r="Y203" s="22"/>
      <c r="Z203" s="22"/>
      <c r="AA203" s="22"/>
      <c r="AB203" s="22"/>
      <c r="AC203" s="22"/>
      <c r="AD203" s="22"/>
      <c r="AE203" s="22"/>
      <c r="AR203" s="172" t="s">
        <v>205</v>
      </c>
      <c r="AT203" s="172" t="s">
        <v>127</v>
      </c>
      <c r="AU203" s="172" t="s">
        <v>133</v>
      </c>
      <c r="AY203" s="3" t="s">
        <v>124</v>
      </c>
      <c r="BE203" s="173" t="n">
        <f aca="false">IF(N203="základní",J203,0)</f>
        <v>0</v>
      </c>
      <c r="BF203" s="173" t="n">
        <f aca="false">IF(N203="snížená",J203,0)</f>
        <v>0</v>
      </c>
      <c r="BG203" s="173" t="n">
        <f aca="false">IF(N203="zákl. přenesená",J203,0)</f>
        <v>0</v>
      </c>
      <c r="BH203" s="173" t="n">
        <f aca="false">IF(N203="sníž. přenesená",J203,0)</f>
        <v>0</v>
      </c>
      <c r="BI203" s="173" t="n">
        <f aca="false">IF(N203="nulová",J203,0)</f>
        <v>0</v>
      </c>
      <c r="BJ203" s="3" t="s">
        <v>133</v>
      </c>
      <c r="BK203" s="173" t="n">
        <f aca="false">ROUND(I203*H203,2)</f>
        <v>0</v>
      </c>
      <c r="BL203" s="3" t="s">
        <v>205</v>
      </c>
      <c r="BM203" s="172" t="s">
        <v>299</v>
      </c>
    </row>
    <row r="204" s="27" customFormat="true" ht="24.15" hidden="false" customHeight="true" outlineLevel="0" collapsed="false">
      <c r="A204" s="22"/>
      <c r="B204" s="160"/>
      <c r="C204" s="161" t="s">
        <v>300</v>
      </c>
      <c r="D204" s="161" t="s">
        <v>127</v>
      </c>
      <c r="E204" s="162" t="s">
        <v>301</v>
      </c>
      <c r="F204" s="163" t="s">
        <v>302</v>
      </c>
      <c r="G204" s="164" t="s">
        <v>255</v>
      </c>
      <c r="H204" s="194"/>
      <c r="I204" s="166"/>
      <c r="J204" s="167" t="n">
        <f aca="false">ROUND(I204*H204,2)</f>
        <v>0</v>
      </c>
      <c r="K204" s="163" t="s">
        <v>131</v>
      </c>
      <c r="L204" s="23"/>
      <c r="M204" s="168"/>
      <c r="N204" s="169" t="s">
        <v>40</v>
      </c>
      <c r="O204" s="60"/>
      <c r="P204" s="170" t="n">
        <f aca="false">O204*H204</f>
        <v>0</v>
      </c>
      <c r="Q204" s="170" t="n">
        <v>0</v>
      </c>
      <c r="R204" s="170" t="n">
        <f aca="false">Q204*H204</f>
        <v>0</v>
      </c>
      <c r="S204" s="170" t="n">
        <v>0</v>
      </c>
      <c r="T204" s="171" t="n">
        <f aca="false">S204*H204</f>
        <v>0</v>
      </c>
      <c r="U204" s="22"/>
      <c r="V204" s="22"/>
      <c r="W204" s="22"/>
      <c r="X204" s="22"/>
      <c r="Y204" s="22"/>
      <c r="Z204" s="22"/>
      <c r="AA204" s="22"/>
      <c r="AB204" s="22"/>
      <c r="AC204" s="22"/>
      <c r="AD204" s="22"/>
      <c r="AE204" s="22"/>
      <c r="AR204" s="172" t="s">
        <v>205</v>
      </c>
      <c r="AT204" s="172" t="s">
        <v>127</v>
      </c>
      <c r="AU204" s="172" t="s">
        <v>133</v>
      </c>
      <c r="AY204" s="3" t="s">
        <v>124</v>
      </c>
      <c r="BE204" s="173" t="n">
        <f aca="false">IF(N204="základní",J204,0)</f>
        <v>0</v>
      </c>
      <c r="BF204" s="173" t="n">
        <f aca="false">IF(N204="snížená",J204,0)</f>
        <v>0</v>
      </c>
      <c r="BG204" s="173" t="n">
        <f aca="false">IF(N204="zákl. přenesená",J204,0)</f>
        <v>0</v>
      </c>
      <c r="BH204" s="173" t="n">
        <f aca="false">IF(N204="sníž. přenesená",J204,0)</f>
        <v>0</v>
      </c>
      <c r="BI204" s="173" t="n">
        <f aca="false">IF(N204="nulová",J204,0)</f>
        <v>0</v>
      </c>
      <c r="BJ204" s="3" t="s">
        <v>133</v>
      </c>
      <c r="BK204" s="173" t="n">
        <f aca="false">ROUND(I204*H204,2)</f>
        <v>0</v>
      </c>
      <c r="BL204" s="3" t="s">
        <v>205</v>
      </c>
      <c r="BM204" s="172" t="s">
        <v>303</v>
      </c>
    </row>
    <row r="205" s="146" customFormat="true" ht="22.8" hidden="false" customHeight="true" outlineLevel="0" collapsed="false">
      <c r="B205" s="147"/>
      <c r="D205" s="148" t="s">
        <v>73</v>
      </c>
      <c r="E205" s="158" t="s">
        <v>304</v>
      </c>
      <c r="F205" s="158" t="s">
        <v>305</v>
      </c>
      <c r="I205" s="150"/>
      <c r="J205" s="159" t="n">
        <f aca="false">BK205</f>
        <v>0</v>
      </c>
      <c r="L205" s="147"/>
      <c r="M205" s="152"/>
      <c r="N205" s="153"/>
      <c r="O205" s="153"/>
      <c r="P205" s="154" t="n">
        <f aca="false">SUM(P206:P208)</f>
        <v>0</v>
      </c>
      <c r="Q205" s="153"/>
      <c r="R205" s="154" t="n">
        <f aca="false">SUM(R206:R208)</f>
        <v>0.00112</v>
      </c>
      <c r="S205" s="153"/>
      <c r="T205" s="155" t="n">
        <f aca="false">SUM(T206:T208)</f>
        <v>0</v>
      </c>
      <c r="AR205" s="148" t="s">
        <v>133</v>
      </c>
      <c r="AT205" s="156" t="s">
        <v>73</v>
      </c>
      <c r="AU205" s="156" t="s">
        <v>79</v>
      </c>
      <c r="AY205" s="148" t="s">
        <v>124</v>
      </c>
      <c r="BK205" s="157" t="n">
        <f aca="false">SUM(BK206:BK208)</f>
        <v>0</v>
      </c>
    </row>
    <row r="206" s="27" customFormat="true" ht="21.75" hidden="false" customHeight="true" outlineLevel="0" collapsed="false">
      <c r="A206" s="22"/>
      <c r="B206" s="160"/>
      <c r="C206" s="161" t="s">
        <v>306</v>
      </c>
      <c r="D206" s="161" t="s">
        <v>127</v>
      </c>
      <c r="E206" s="162" t="s">
        <v>307</v>
      </c>
      <c r="F206" s="163" t="s">
        <v>308</v>
      </c>
      <c r="G206" s="164" t="s">
        <v>183</v>
      </c>
      <c r="H206" s="165" t="n">
        <v>7</v>
      </c>
      <c r="I206" s="166"/>
      <c r="J206" s="167" t="n">
        <f aca="false">ROUND(I206*H206,2)</f>
        <v>0</v>
      </c>
      <c r="K206" s="163"/>
      <c r="L206" s="23"/>
      <c r="M206" s="168"/>
      <c r="N206" s="169" t="s">
        <v>40</v>
      </c>
      <c r="O206" s="60"/>
      <c r="P206" s="170" t="n">
        <f aca="false">O206*H206</f>
        <v>0</v>
      </c>
      <c r="Q206" s="170" t="n">
        <v>0.00014</v>
      </c>
      <c r="R206" s="170" t="n">
        <f aca="false">Q206*H206</f>
        <v>0.00098</v>
      </c>
      <c r="S206" s="170" t="n">
        <v>0</v>
      </c>
      <c r="T206" s="171" t="n">
        <f aca="false">S206*H206</f>
        <v>0</v>
      </c>
      <c r="U206" s="22"/>
      <c r="V206" s="22"/>
      <c r="W206" s="22"/>
      <c r="X206" s="22"/>
      <c r="Y206" s="22"/>
      <c r="Z206" s="22"/>
      <c r="AA206" s="22"/>
      <c r="AB206" s="22"/>
      <c r="AC206" s="22"/>
      <c r="AD206" s="22"/>
      <c r="AE206" s="22"/>
      <c r="AR206" s="172" t="s">
        <v>205</v>
      </c>
      <c r="AT206" s="172" t="s">
        <v>127</v>
      </c>
      <c r="AU206" s="172" t="s">
        <v>133</v>
      </c>
      <c r="AY206" s="3" t="s">
        <v>124</v>
      </c>
      <c r="BE206" s="173" t="n">
        <f aca="false">IF(N206="základní",J206,0)</f>
        <v>0</v>
      </c>
      <c r="BF206" s="173" t="n">
        <f aca="false">IF(N206="snížená",J206,0)</f>
        <v>0</v>
      </c>
      <c r="BG206" s="173" t="n">
        <f aca="false">IF(N206="zákl. přenesená",J206,0)</f>
        <v>0</v>
      </c>
      <c r="BH206" s="173" t="n">
        <f aca="false">IF(N206="sníž. přenesená",J206,0)</f>
        <v>0</v>
      </c>
      <c r="BI206" s="173" t="n">
        <f aca="false">IF(N206="nulová",J206,0)</f>
        <v>0</v>
      </c>
      <c r="BJ206" s="3" t="s">
        <v>133</v>
      </c>
      <c r="BK206" s="173" t="n">
        <f aca="false">ROUND(I206*H206,2)</f>
        <v>0</v>
      </c>
      <c r="BL206" s="3" t="s">
        <v>205</v>
      </c>
      <c r="BM206" s="172" t="s">
        <v>309</v>
      </c>
    </row>
    <row r="207" s="27" customFormat="true" ht="16.5" hidden="false" customHeight="true" outlineLevel="0" collapsed="false">
      <c r="A207" s="22"/>
      <c r="B207" s="160"/>
      <c r="C207" s="161" t="s">
        <v>310</v>
      </c>
      <c r="D207" s="161" t="s">
        <v>127</v>
      </c>
      <c r="E207" s="162" t="s">
        <v>311</v>
      </c>
      <c r="F207" s="163" t="s">
        <v>312</v>
      </c>
      <c r="G207" s="164" t="s">
        <v>183</v>
      </c>
      <c r="H207" s="165" t="n">
        <v>1</v>
      </c>
      <c r="I207" s="166"/>
      <c r="J207" s="167" t="n">
        <f aca="false">ROUND(I207*H207,2)</f>
        <v>0</v>
      </c>
      <c r="K207" s="163"/>
      <c r="L207" s="23"/>
      <c r="M207" s="168"/>
      <c r="N207" s="169" t="s">
        <v>40</v>
      </c>
      <c r="O207" s="60"/>
      <c r="P207" s="170" t="n">
        <f aca="false">O207*H207</f>
        <v>0</v>
      </c>
      <c r="Q207" s="170" t="n">
        <v>0.00014</v>
      </c>
      <c r="R207" s="170" t="n">
        <f aca="false">Q207*H207</f>
        <v>0.00014</v>
      </c>
      <c r="S207" s="170" t="n">
        <v>0</v>
      </c>
      <c r="T207" s="171" t="n">
        <f aca="false">S207*H207</f>
        <v>0</v>
      </c>
      <c r="U207" s="22"/>
      <c r="V207" s="22"/>
      <c r="W207" s="22"/>
      <c r="X207" s="22"/>
      <c r="Y207" s="22"/>
      <c r="Z207" s="22"/>
      <c r="AA207" s="22"/>
      <c r="AB207" s="22"/>
      <c r="AC207" s="22"/>
      <c r="AD207" s="22"/>
      <c r="AE207" s="22"/>
      <c r="AR207" s="172" t="s">
        <v>205</v>
      </c>
      <c r="AT207" s="172" t="s">
        <v>127</v>
      </c>
      <c r="AU207" s="172" t="s">
        <v>133</v>
      </c>
      <c r="AY207" s="3" t="s">
        <v>124</v>
      </c>
      <c r="BE207" s="173" t="n">
        <f aca="false">IF(N207="základní",J207,0)</f>
        <v>0</v>
      </c>
      <c r="BF207" s="173" t="n">
        <f aca="false">IF(N207="snížená",J207,0)</f>
        <v>0</v>
      </c>
      <c r="BG207" s="173" t="n">
        <f aca="false">IF(N207="zákl. přenesená",J207,0)</f>
        <v>0</v>
      </c>
      <c r="BH207" s="173" t="n">
        <f aca="false">IF(N207="sníž. přenesená",J207,0)</f>
        <v>0</v>
      </c>
      <c r="BI207" s="173" t="n">
        <f aca="false">IF(N207="nulová",J207,0)</f>
        <v>0</v>
      </c>
      <c r="BJ207" s="3" t="s">
        <v>133</v>
      </c>
      <c r="BK207" s="173" t="n">
        <f aca="false">ROUND(I207*H207,2)</f>
        <v>0</v>
      </c>
      <c r="BL207" s="3" t="s">
        <v>205</v>
      </c>
      <c r="BM207" s="172" t="s">
        <v>313</v>
      </c>
    </row>
    <row r="208" s="27" customFormat="true" ht="24.15" hidden="false" customHeight="true" outlineLevel="0" collapsed="false">
      <c r="A208" s="22"/>
      <c r="B208" s="160"/>
      <c r="C208" s="161" t="s">
        <v>314</v>
      </c>
      <c r="D208" s="161" t="s">
        <v>127</v>
      </c>
      <c r="E208" s="162" t="s">
        <v>315</v>
      </c>
      <c r="F208" s="163" t="s">
        <v>316</v>
      </c>
      <c r="G208" s="164" t="s">
        <v>255</v>
      </c>
      <c r="H208" s="194"/>
      <c r="I208" s="166"/>
      <c r="J208" s="167" t="n">
        <f aca="false">ROUND(I208*H208,2)</f>
        <v>0</v>
      </c>
      <c r="K208" s="163" t="s">
        <v>131</v>
      </c>
      <c r="L208" s="23"/>
      <c r="M208" s="168"/>
      <c r="N208" s="169" t="s">
        <v>40</v>
      </c>
      <c r="O208" s="60"/>
      <c r="P208" s="170" t="n">
        <f aca="false">O208*H208</f>
        <v>0</v>
      </c>
      <c r="Q208" s="170" t="n">
        <v>0</v>
      </c>
      <c r="R208" s="170" t="n">
        <f aca="false">Q208*H208</f>
        <v>0</v>
      </c>
      <c r="S208" s="170" t="n">
        <v>0</v>
      </c>
      <c r="T208" s="171" t="n">
        <f aca="false">S208*H208</f>
        <v>0</v>
      </c>
      <c r="U208" s="22"/>
      <c r="V208" s="22"/>
      <c r="W208" s="22"/>
      <c r="X208" s="22"/>
      <c r="Y208" s="22"/>
      <c r="Z208" s="22"/>
      <c r="AA208" s="22"/>
      <c r="AB208" s="22"/>
      <c r="AC208" s="22"/>
      <c r="AD208" s="22"/>
      <c r="AE208" s="22"/>
      <c r="AR208" s="172" t="s">
        <v>205</v>
      </c>
      <c r="AT208" s="172" t="s">
        <v>127</v>
      </c>
      <c r="AU208" s="172" t="s">
        <v>133</v>
      </c>
      <c r="AY208" s="3" t="s">
        <v>124</v>
      </c>
      <c r="BE208" s="173" t="n">
        <f aca="false">IF(N208="základní",J208,0)</f>
        <v>0</v>
      </c>
      <c r="BF208" s="173" t="n">
        <f aca="false">IF(N208="snížená",J208,0)</f>
        <v>0</v>
      </c>
      <c r="BG208" s="173" t="n">
        <f aca="false">IF(N208="zákl. přenesená",J208,0)</f>
        <v>0</v>
      </c>
      <c r="BH208" s="173" t="n">
        <f aca="false">IF(N208="sníž. přenesená",J208,0)</f>
        <v>0</v>
      </c>
      <c r="BI208" s="173" t="n">
        <f aca="false">IF(N208="nulová",J208,0)</f>
        <v>0</v>
      </c>
      <c r="BJ208" s="3" t="s">
        <v>133</v>
      </c>
      <c r="BK208" s="173" t="n">
        <f aca="false">ROUND(I208*H208,2)</f>
        <v>0</v>
      </c>
      <c r="BL208" s="3" t="s">
        <v>205</v>
      </c>
      <c r="BM208" s="172" t="s">
        <v>317</v>
      </c>
    </row>
    <row r="209" s="146" customFormat="true" ht="22.8" hidden="false" customHeight="true" outlineLevel="0" collapsed="false">
      <c r="B209" s="147"/>
      <c r="D209" s="148" t="s">
        <v>73</v>
      </c>
      <c r="E209" s="158" t="s">
        <v>318</v>
      </c>
      <c r="F209" s="158" t="s">
        <v>319</v>
      </c>
      <c r="I209" s="150"/>
      <c r="J209" s="159" t="n">
        <f aca="false">BK209</f>
        <v>0</v>
      </c>
      <c r="L209" s="147"/>
      <c r="M209" s="152"/>
      <c r="N209" s="153"/>
      <c r="O209" s="153"/>
      <c r="P209" s="154" t="n">
        <f aca="false">SUM(P210:P217)</f>
        <v>0</v>
      </c>
      <c r="Q209" s="153"/>
      <c r="R209" s="154" t="n">
        <f aca="false">SUM(R210:R217)</f>
        <v>0.04246</v>
      </c>
      <c r="S209" s="153"/>
      <c r="T209" s="155" t="n">
        <f aca="false">SUM(T210:T217)</f>
        <v>0.0135</v>
      </c>
      <c r="AR209" s="148" t="s">
        <v>133</v>
      </c>
      <c r="AT209" s="156" t="s">
        <v>73</v>
      </c>
      <c r="AU209" s="156" t="s">
        <v>79</v>
      </c>
      <c r="AY209" s="148" t="s">
        <v>124</v>
      </c>
      <c r="BK209" s="157" t="n">
        <f aca="false">SUM(BK210:BK217)</f>
        <v>0</v>
      </c>
    </row>
    <row r="210" s="27" customFormat="true" ht="24.15" hidden="false" customHeight="true" outlineLevel="0" collapsed="false">
      <c r="A210" s="22"/>
      <c r="B210" s="160"/>
      <c r="C210" s="161" t="s">
        <v>320</v>
      </c>
      <c r="D210" s="161" t="s">
        <v>127</v>
      </c>
      <c r="E210" s="162" t="s">
        <v>321</v>
      </c>
      <c r="F210" s="163" t="s">
        <v>322</v>
      </c>
      <c r="G210" s="164" t="s">
        <v>183</v>
      </c>
      <c r="H210" s="165" t="n">
        <v>1</v>
      </c>
      <c r="I210" s="166"/>
      <c r="J210" s="167" t="n">
        <f aca="false">ROUND(I210*H210,2)</f>
        <v>0</v>
      </c>
      <c r="K210" s="163"/>
      <c r="L210" s="23"/>
      <c r="M210" s="168"/>
      <c r="N210" s="169" t="s">
        <v>40</v>
      </c>
      <c r="O210" s="60"/>
      <c r="P210" s="170" t="n">
        <f aca="false">O210*H210</f>
        <v>0</v>
      </c>
      <c r="Q210" s="170" t="n">
        <v>0.04238</v>
      </c>
      <c r="R210" s="170" t="n">
        <f aca="false">Q210*H210</f>
        <v>0.04238</v>
      </c>
      <c r="S210" s="170" t="n">
        <v>0</v>
      </c>
      <c r="T210" s="171" t="n">
        <f aca="false">S210*H210</f>
        <v>0</v>
      </c>
      <c r="U210" s="22"/>
      <c r="V210" s="22"/>
      <c r="W210" s="22"/>
      <c r="X210" s="22"/>
      <c r="Y210" s="22"/>
      <c r="Z210" s="22"/>
      <c r="AA210" s="22"/>
      <c r="AB210" s="22"/>
      <c r="AC210" s="22"/>
      <c r="AD210" s="22"/>
      <c r="AE210" s="22"/>
      <c r="AR210" s="172" t="s">
        <v>205</v>
      </c>
      <c r="AT210" s="172" t="s">
        <v>127</v>
      </c>
      <c r="AU210" s="172" t="s">
        <v>133</v>
      </c>
      <c r="AY210" s="3" t="s">
        <v>124</v>
      </c>
      <c r="BE210" s="173" t="n">
        <f aca="false">IF(N210="základní",J210,0)</f>
        <v>0</v>
      </c>
      <c r="BF210" s="173" t="n">
        <f aca="false">IF(N210="snížená",J210,0)</f>
        <v>0</v>
      </c>
      <c r="BG210" s="173" t="n">
        <f aca="false">IF(N210="zákl. přenesená",J210,0)</f>
        <v>0</v>
      </c>
      <c r="BH210" s="173" t="n">
        <f aca="false">IF(N210="sníž. přenesená",J210,0)</f>
        <v>0</v>
      </c>
      <c r="BI210" s="173" t="n">
        <f aca="false">IF(N210="nulová",J210,0)</f>
        <v>0</v>
      </c>
      <c r="BJ210" s="3" t="s">
        <v>133</v>
      </c>
      <c r="BK210" s="173" t="n">
        <f aca="false">ROUND(I210*H210,2)</f>
        <v>0</v>
      </c>
      <c r="BL210" s="3" t="s">
        <v>205</v>
      </c>
      <c r="BM210" s="172" t="s">
        <v>323</v>
      </c>
    </row>
    <row r="211" s="174" customFormat="true" ht="12.8" hidden="false" customHeight="false" outlineLevel="0" collapsed="false">
      <c r="B211" s="175"/>
      <c r="D211" s="176" t="s">
        <v>135</v>
      </c>
      <c r="E211" s="177"/>
      <c r="F211" s="178" t="s">
        <v>79</v>
      </c>
      <c r="H211" s="179" t="n">
        <v>1</v>
      </c>
      <c r="I211" s="180"/>
      <c r="L211" s="175"/>
      <c r="M211" s="181"/>
      <c r="N211" s="182"/>
      <c r="O211" s="182"/>
      <c r="P211" s="182"/>
      <c r="Q211" s="182"/>
      <c r="R211" s="182"/>
      <c r="S211" s="182"/>
      <c r="T211" s="183"/>
      <c r="AT211" s="177" t="s">
        <v>135</v>
      </c>
      <c r="AU211" s="177" t="s">
        <v>133</v>
      </c>
      <c r="AV211" s="174" t="s">
        <v>133</v>
      </c>
      <c r="AW211" s="174" t="s">
        <v>31</v>
      </c>
      <c r="AX211" s="174" t="s">
        <v>79</v>
      </c>
      <c r="AY211" s="177" t="s">
        <v>124</v>
      </c>
    </row>
    <row r="212" s="27" customFormat="true" ht="16.5" hidden="false" customHeight="true" outlineLevel="0" collapsed="false">
      <c r="A212" s="22"/>
      <c r="B212" s="160"/>
      <c r="C212" s="161" t="s">
        <v>324</v>
      </c>
      <c r="D212" s="161" t="s">
        <v>127</v>
      </c>
      <c r="E212" s="162" t="s">
        <v>325</v>
      </c>
      <c r="F212" s="163" t="s">
        <v>326</v>
      </c>
      <c r="G212" s="164" t="s">
        <v>183</v>
      </c>
      <c r="H212" s="165" t="n">
        <v>1</v>
      </c>
      <c r="I212" s="166"/>
      <c r="J212" s="167" t="n">
        <f aca="false">ROUND(I212*H212,2)</f>
        <v>0</v>
      </c>
      <c r="K212" s="163" t="s">
        <v>131</v>
      </c>
      <c r="L212" s="23"/>
      <c r="M212" s="168"/>
      <c r="N212" s="169" t="s">
        <v>40</v>
      </c>
      <c r="O212" s="60"/>
      <c r="P212" s="170" t="n">
        <f aca="false">O212*H212</f>
        <v>0</v>
      </c>
      <c r="Q212" s="170" t="n">
        <v>8E-005</v>
      </c>
      <c r="R212" s="170" t="n">
        <f aca="false">Q212*H212</f>
        <v>8E-005</v>
      </c>
      <c r="S212" s="170" t="n">
        <v>0.0135</v>
      </c>
      <c r="T212" s="171" t="n">
        <f aca="false">S212*H212</f>
        <v>0.0135</v>
      </c>
      <c r="U212" s="22"/>
      <c r="V212" s="22"/>
      <c r="W212" s="22"/>
      <c r="X212" s="22"/>
      <c r="Y212" s="22"/>
      <c r="Z212" s="22"/>
      <c r="AA212" s="22"/>
      <c r="AB212" s="22"/>
      <c r="AC212" s="22"/>
      <c r="AD212" s="22"/>
      <c r="AE212" s="22"/>
      <c r="AR212" s="172" t="s">
        <v>205</v>
      </c>
      <c r="AT212" s="172" t="s">
        <v>127</v>
      </c>
      <c r="AU212" s="172" t="s">
        <v>133</v>
      </c>
      <c r="AY212" s="3" t="s">
        <v>124</v>
      </c>
      <c r="BE212" s="173" t="n">
        <f aca="false">IF(N212="základní",J212,0)</f>
        <v>0</v>
      </c>
      <c r="BF212" s="173" t="n">
        <f aca="false">IF(N212="snížená",J212,0)</f>
        <v>0</v>
      </c>
      <c r="BG212" s="173" t="n">
        <f aca="false">IF(N212="zákl. přenesená",J212,0)</f>
        <v>0</v>
      </c>
      <c r="BH212" s="173" t="n">
        <f aca="false">IF(N212="sníž. přenesená",J212,0)</f>
        <v>0</v>
      </c>
      <c r="BI212" s="173" t="n">
        <f aca="false">IF(N212="nulová",J212,0)</f>
        <v>0</v>
      </c>
      <c r="BJ212" s="3" t="s">
        <v>133</v>
      </c>
      <c r="BK212" s="173" t="n">
        <f aca="false">ROUND(I212*H212,2)</f>
        <v>0</v>
      </c>
      <c r="BL212" s="3" t="s">
        <v>205</v>
      </c>
      <c r="BM212" s="172" t="s">
        <v>327</v>
      </c>
    </row>
    <row r="213" s="27" customFormat="true" ht="16.5" hidden="false" customHeight="true" outlineLevel="0" collapsed="false">
      <c r="A213" s="22"/>
      <c r="B213" s="160"/>
      <c r="C213" s="161" t="s">
        <v>328</v>
      </c>
      <c r="D213" s="161" t="s">
        <v>127</v>
      </c>
      <c r="E213" s="162" t="s">
        <v>329</v>
      </c>
      <c r="F213" s="163" t="s">
        <v>330</v>
      </c>
      <c r="G213" s="164" t="s">
        <v>183</v>
      </c>
      <c r="H213" s="165" t="n">
        <v>1</v>
      </c>
      <c r="I213" s="166"/>
      <c r="J213" s="167" t="n">
        <f aca="false">ROUND(I213*H213,2)</f>
        <v>0</v>
      </c>
      <c r="K213" s="163" t="s">
        <v>131</v>
      </c>
      <c r="L213" s="23"/>
      <c r="M213" s="168"/>
      <c r="N213" s="169" t="s">
        <v>40</v>
      </c>
      <c r="O213" s="60"/>
      <c r="P213" s="170" t="n">
        <f aca="false">O213*H213</f>
        <v>0</v>
      </c>
      <c r="Q213" s="170" t="n">
        <v>0</v>
      </c>
      <c r="R213" s="170" t="n">
        <f aca="false">Q213*H213</f>
        <v>0</v>
      </c>
      <c r="S213" s="170" t="n">
        <v>0</v>
      </c>
      <c r="T213" s="171" t="n">
        <f aca="false">S213*H213</f>
        <v>0</v>
      </c>
      <c r="U213" s="22"/>
      <c r="V213" s="22"/>
      <c r="W213" s="22"/>
      <c r="X213" s="22"/>
      <c r="Y213" s="22"/>
      <c r="Z213" s="22"/>
      <c r="AA213" s="22"/>
      <c r="AB213" s="22"/>
      <c r="AC213" s="22"/>
      <c r="AD213" s="22"/>
      <c r="AE213" s="22"/>
      <c r="AR213" s="172" t="s">
        <v>205</v>
      </c>
      <c r="AT213" s="172" t="s">
        <v>127</v>
      </c>
      <c r="AU213" s="172" t="s">
        <v>133</v>
      </c>
      <c r="AY213" s="3" t="s">
        <v>124</v>
      </c>
      <c r="BE213" s="173" t="n">
        <f aca="false">IF(N213="základní",J213,0)</f>
        <v>0</v>
      </c>
      <c r="BF213" s="173" t="n">
        <f aca="false">IF(N213="snížená",J213,0)</f>
        <v>0</v>
      </c>
      <c r="BG213" s="173" t="n">
        <f aca="false">IF(N213="zákl. přenesená",J213,0)</f>
        <v>0</v>
      </c>
      <c r="BH213" s="173" t="n">
        <f aca="false">IF(N213="sníž. přenesená",J213,0)</f>
        <v>0</v>
      </c>
      <c r="BI213" s="173" t="n">
        <f aca="false">IF(N213="nulová",J213,0)</f>
        <v>0</v>
      </c>
      <c r="BJ213" s="3" t="s">
        <v>133</v>
      </c>
      <c r="BK213" s="173" t="n">
        <f aca="false">ROUND(I213*H213,2)</f>
        <v>0</v>
      </c>
      <c r="BL213" s="3" t="s">
        <v>205</v>
      </c>
      <c r="BM213" s="172" t="s">
        <v>331</v>
      </c>
    </row>
    <row r="214" s="27" customFormat="true" ht="16.5" hidden="false" customHeight="true" outlineLevel="0" collapsed="false">
      <c r="A214" s="22"/>
      <c r="B214" s="160"/>
      <c r="C214" s="161" t="s">
        <v>332</v>
      </c>
      <c r="D214" s="161" t="s">
        <v>127</v>
      </c>
      <c r="E214" s="162" t="s">
        <v>333</v>
      </c>
      <c r="F214" s="163" t="s">
        <v>334</v>
      </c>
      <c r="G214" s="164" t="s">
        <v>130</v>
      </c>
      <c r="H214" s="165" t="n">
        <v>30</v>
      </c>
      <c r="I214" s="166"/>
      <c r="J214" s="167" t="n">
        <f aca="false">ROUND(I214*H214,2)</f>
        <v>0</v>
      </c>
      <c r="K214" s="163" t="s">
        <v>131</v>
      </c>
      <c r="L214" s="23"/>
      <c r="M214" s="168"/>
      <c r="N214" s="169" t="s">
        <v>40</v>
      </c>
      <c r="O214" s="60"/>
      <c r="P214" s="170" t="n">
        <f aca="false">O214*H214</f>
        <v>0</v>
      </c>
      <c r="Q214" s="170" t="n">
        <v>0</v>
      </c>
      <c r="R214" s="170" t="n">
        <f aca="false">Q214*H214</f>
        <v>0</v>
      </c>
      <c r="S214" s="170" t="n">
        <v>0</v>
      </c>
      <c r="T214" s="171" t="n">
        <f aca="false">S214*H214</f>
        <v>0</v>
      </c>
      <c r="U214" s="22"/>
      <c r="V214" s="22"/>
      <c r="W214" s="22"/>
      <c r="X214" s="22"/>
      <c r="Y214" s="22"/>
      <c r="Z214" s="22"/>
      <c r="AA214" s="22"/>
      <c r="AB214" s="22"/>
      <c r="AC214" s="22"/>
      <c r="AD214" s="22"/>
      <c r="AE214" s="22"/>
      <c r="AR214" s="172" t="s">
        <v>205</v>
      </c>
      <c r="AT214" s="172" t="s">
        <v>127</v>
      </c>
      <c r="AU214" s="172" t="s">
        <v>133</v>
      </c>
      <c r="AY214" s="3" t="s">
        <v>124</v>
      </c>
      <c r="BE214" s="173" t="n">
        <f aca="false">IF(N214="základní",J214,0)</f>
        <v>0</v>
      </c>
      <c r="BF214" s="173" t="n">
        <f aca="false">IF(N214="snížená",J214,0)</f>
        <v>0</v>
      </c>
      <c r="BG214" s="173" t="n">
        <f aca="false">IF(N214="zákl. přenesená",J214,0)</f>
        <v>0</v>
      </c>
      <c r="BH214" s="173" t="n">
        <f aca="false">IF(N214="sníž. přenesená",J214,0)</f>
        <v>0</v>
      </c>
      <c r="BI214" s="173" t="n">
        <f aca="false">IF(N214="nulová",J214,0)</f>
        <v>0</v>
      </c>
      <c r="BJ214" s="3" t="s">
        <v>133</v>
      </c>
      <c r="BK214" s="173" t="n">
        <f aca="false">ROUND(I214*H214,2)</f>
        <v>0</v>
      </c>
      <c r="BL214" s="3" t="s">
        <v>205</v>
      </c>
      <c r="BM214" s="172" t="s">
        <v>335</v>
      </c>
    </row>
    <row r="215" s="27" customFormat="true" ht="16.5" hidden="false" customHeight="true" outlineLevel="0" collapsed="false">
      <c r="A215" s="22"/>
      <c r="B215" s="160"/>
      <c r="C215" s="161" t="s">
        <v>336</v>
      </c>
      <c r="D215" s="161" t="s">
        <v>127</v>
      </c>
      <c r="E215" s="162" t="s">
        <v>337</v>
      </c>
      <c r="F215" s="163" t="s">
        <v>338</v>
      </c>
      <c r="G215" s="164" t="s">
        <v>130</v>
      </c>
      <c r="H215" s="165" t="n">
        <v>20</v>
      </c>
      <c r="I215" s="166"/>
      <c r="J215" s="167" t="n">
        <f aca="false">ROUND(I215*H215,2)</f>
        <v>0</v>
      </c>
      <c r="K215" s="163" t="s">
        <v>131</v>
      </c>
      <c r="L215" s="23"/>
      <c r="M215" s="168"/>
      <c r="N215" s="169" t="s">
        <v>40</v>
      </c>
      <c r="O215" s="60"/>
      <c r="P215" s="170" t="n">
        <f aca="false">O215*H215</f>
        <v>0</v>
      </c>
      <c r="Q215" s="170" t="n">
        <v>0</v>
      </c>
      <c r="R215" s="170" t="n">
        <f aca="false">Q215*H215</f>
        <v>0</v>
      </c>
      <c r="S215" s="170" t="n">
        <v>0</v>
      </c>
      <c r="T215" s="171" t="n">
        <f aca="false">S215*H215</f>
        <v>0</v>
      </c>
      <c r="U215" s="22"/>
      <c r="V215" s="22"/>
      <c r="W215" s="22"/>
      <c r="X215" s="22"/>
      <c r="Y215" s="22"/>
      <c r="Z215" s="22"/>
      <c r="AA215" s="22"/>
      <c r="AB215" s="22"/>
      <c r="AC215" s="22"/>
      <c r="AD215" s="22"/>
      <c r="AE215" s="22"/>
      <c r="AR215" s="172" t="s">
        <v>205</v>
      </c>
      <c r="AT215" s="172" t="s">
        <v>127</v>
      </c>
      <c r="AU215" s="172" t="s">
        <v>133</v>
      </c>
      <c r="AY215" s="3" t="s">
        <v>124</v>
      </c>
      <c r="BE215" s="173" t="n">
        <f aca="false">IF(N215="základní",J215,0)</f>
        <v>0</v>
      </c>
      <c r="BF215" s="173" t="n">
        <f aca="false">IF(N215="snížená",J215,0)</f>
        <v>0</v>
      </c>
      <c r="BG215" s="173" t="n">
        <f aca="false">IF(N215="zákl. přenesená",J215,0)</f>
        <v>0</v>
      </c>
      <c r="BH215" s="173" t="n">
        <f aca="false">IF(N215="sníž. přenesená",J215,0)</f>
        <v>0</v>
      </c>
      <c r="BI215" s="173" t="n">
        <f aca="false">IF(N215="nulová",J215,0)</f>
        <v>0</v>
      </c>
      <c r="BJ215" s="3" t="s">
        <v>133</v>
      </c>
      <c r="BK215" s="173" t="n">
        <f aca="false">ROUND(I215*H215,2)</f>
        <v>0</v>
      </c>
      <c r="BL215" s="3" t="s">
        <v>205</v>
      </c>
      <c r="BM215" s="172" t="s">
        <v>339</v>
      </c>
    </row>
    <row r="216" s="27" customFormat="true" ht="16.5" hidden="false" customHeight="true" outlineLevel="0" collapsed="false">
      <c r="A216" s="22"/>
      <c r="B216" s="160"/>
      <c r="C216" s="161" t="s">
        <v>340</v>
      </c>
      <c r="D216" s="161" t="s">
        <v>127</v>
      </c>
      <c r="E216" s="162" t="s">
        <v>341</v>
      </c>
      <c r="F216" s="163" t="s">
        <v>342</v>
      </c>
      <c r="G216" s="164" t="s">
        <v>183</v>
      </c>
      <c r="H216" s="165" t="n">
        <v>2</v>
      </c>
      <c r="I216" s="166"/>
      <c r="J216" s="167" t="n">
        <f aca="false">ROUND(I216*H216,2)</f>
        <v>0</v>
      </c>
      <c r="K216" s="163"/>
      <c r="L216" s="23"/>
      <c r="M216" s="168"/>
      <c r="N216" s="169" t="s">
        <v>40</v>
      </c>
      <c r="O216" s="60"/>
      <c r="P216" s="170" t="n">
        <f aca="false">O216*H216</f>
        <v>0</v>
      </c>
      <c r="Q216" s="170" t="n">
        <v>0</v>
      </c>
      <c r="R216" s="170" t="n">
        <f aca="false">Q216*H216</f>
        <v>0</v>
      </c>
      <c r="S216" s="170" t="n">
        <v>0</v>
      </c>
      <c r="T216" s="171" t="n">
        <f aca="false">S216*H216</f>
        <v>0</v>
      </c>
      <c r="U216" s="22"/>
      <c r="V216" s="22"/>
      <c r="W216" s="22"/>
      <c r="X216" s="22"/>
      <c r="Y216" s="22"/>
      <c r="Z216" s="22"/>
      <c r="AA216" s="22"/>
      <c r="AB216" s="22"/>
      <c r="AC216" s="22"/>
      <c r="AD216" s="22"/>
      <c r="AE216" s="22"/>
      <c r="AR216" s="172" t="s">
        <v>205</v>
      </c>
      <c r="AT216" s="172" t="s">
        <v>127</v>
      </c>
      <c r="AU216" s="172" t="s">
        <v>133</v>
      </c>
      <c r="AY216" s="3" t="s">
        <v>124</v>
      </c>
      <c r="BE216" s="173" t="n">
        <f aca="false">IF(N216="základní",J216,0)</f>
        <v>0</v>
      </c>
      <c r="BF216" s="173" t="n">
        <f aca="false">IF(N216="snížená",J216,0)</f>
        <v>0</v>
      </c>
      <c r="BG216" s="173" t="n">
        <f aca="false">IF(N216="zákl. přenesená",J216,0)</f>
        <v>0</v>
      </c>
      <c r="BH216" s="173" t="n">
        <f aca="false">IF(N216="sníž. přenesená",J216,0)</f>
        <v>0</v>
      </c>
      <c r="BI216" s="173" t="n">
        <f aca="false">IF(N216="nulová",J216,0)</f>
        <v>0</v>
      </c>
      <c r="BJ216" s="3" t="s">
        <v>133</v>
      </c>
      <c r="BK216" s="173" t="n">
        <f aca="false">ROUND(I216*H216,2)</f>
        <v>0</v>
      </c>
      <c r="BL216" s="3" t="s">
        <v>205</v>
      </c>
      <c r="BM216" s="172" t="s">
        <v>343</v>
      </c>
    </row>
    <row r="217" s="27" customFormat="true" ht="24.15" hidden="false" customHeight="true" outlineLevel="0" collapsed="false">
      <c r="A217" s="22"/>
      <c r="B217" s="160"/>
      <c r="C217" s="161" t="s">
        <v>344</v>
      </c>
      <c r="D217" s="161" t="s">
        <v>127</v>
      </c>
      <c r="E217" s="162" t="s">
        <v>345</v>
      </c>
      <c r="F217" s="163" t="s">
        <v>346</v>
      </c>
      <c r="G217" s="164" t="s">
        <v>255</v>
      </c>
      <c r="H217" s="194"/>
      <c r="I217" s="166"/>
      <c r="J217" s="167" t="n">
        <f aca="false">ROUND(I217*H217,2)</f>
        <v>0</v>
      </c>
      <c r="K217" s="163" t="s">
        <v>131</v>
      </c>
      <c r="L217" s="23"/>
      <c r="M217" s="168"/>
      <c r="N217" s="169" t="s">
        <v>40</v>
      </c>
      <c r="O217" s="60"/>
      <c r="P217" s="170" t="n">
        <f aca="false">O217*H217</f>
        <v>0</v>
      </c>
      <c r="Q217" s="170" t="n">
        <v>0</v>
      </c>
      <c r="R217" s="170" t="n">
        <f aca="false">Q217*H217</f>
        <v>0</v>
      </c>
      <c r="S217" s="170" t="n">
        <v>0</v>
      </c>
      <c r="T217" s="171" t="n">
        <f aca="false">S217*H217</f>
        <v>0</v>
      </c>
      <c r="U217" s="22"/>
      <c r="V217" s="22"/>
      <c r="W217" s="22"/>
      <c r="X217" s="22"/>
      <c r="Y217" s="22"/>
      <c r="Z217" s="22"/>
      <c r="AA217" s="22"/>
      <c r="AB217" s="22"/>
      <c r="AC217" s="22"/>
      <c r="AD217" s="22"/>
      <c r="AE217" s="22"/>
      <c r="AR217" s="172" t="s">
        <v>205</v>
      </c>
      <c r="AT217" s="172" t="s">
        <v>127</v>
      </c>
      <c r="AU217" s="172" t="s">
        <v>133</v>
      </c>
      <c r="AY217" s="3" t="s">
        <v>124</v>
      </c>
      <c r="BE217" s="173" t="n">
        <f aca="false">IF(N217="základní",J217,0)</f>
        <v>0</v>
      </c>
      <c r="BF217" s="173" t="n">
        <f aca="false">IF(N217="snížená",J217,0)</f>
        <v>0</v>
      </c>
      <c r="BG217" s="173" t="n">
        <f aca="false">IF(N217="zákl. přenesená",J217,0)</f>
        <v>0</v>
      </c>
      <c r="BH217" s="173" t="n">
        <f aca="false">IF(N217="sníž. přenesená",J217,0)</f>
        <v>0</v>
      </c>
      <c r="BI217" s="173" t="n">
        <f aca="false">IF(N217="nulová",J217,0)</f>
        <v>0</v>
      </c>
      <c r="BJ217" s="3" t="s">
        <v>133</v>
      </c>
      <c r="BK217" s="173" t="n">
        <f aca="false">ROUND(I217*H217,2)</f>
        <v>0</v>
      </c>
      <c r="BL217" s="3" t="s">
        <v>205</v>
      </c>
      <c r="BM217" s="172" t="s">
        <v>347</v>
      </c>
    </row>
    <row r="218" s="146" customFormat="true" ht="22.8" hidden="false" customHeight="true" outlineLevel="0" collapsed="false">
      <c r="B218" s="147"/>
      <c r="D218" s="148" t="s">
        <v>73</v>
      </c>
      <c r="E218" s="158" t="s">
        <v>348</v>
      </c>
      <c r="F218" s="158" t="s">
        <v>349</v>
      </c>
      <c r="I218" s="150"/>
      <c r="J218" s="159" t="n">
        <f aca="false">BK218</f>
        <v>0</v>
      </c>
      <c r="L218" s="147"/>
      <c r="M218" s="152"/>
      <c r="N218" s="153"/>
      <c r="O218" s="153"/>
      <c r="P218" s="154" t="n">
        <f aca="false">SUM(P219:P228)</f>
        <v>0</v>
      </c>
      <c r="Q218" s="153"/>
      <c r="R218" s="154" t="n">
        <f aca="false">SUM(R219:R228)</f>
        <v>0.00084</v>
      </c>
      <c r="S218" s="153"/>
      <c r="T218" s="155" t="n">
        <f aca="false">SUM(T219:T228)</f>
        <v>0</v>
      </c>
      <c r="AR218" s="148" t="s">
        <v>133</v>
      </c>
      <c r="AT218" s="156" t="s">
        <v>73</v>
      </c>
      <c r="AU218" s="156" t="s">
        <v>79</v>
      </c>
      <c r="AY218" s="148" t="s">
        <v>124</v>
      </c>
      <c r="BK218" s="157" t="n">
        <f aca="false">SUM(BK219:BK228)</f>
        <v>0</v>
      </c>
    </row>
    <row r="219" s="27" customFormat="true" ht="21.75" hidden="false" customHeight="true" outlineLevel="0" collapsed="false">
      <c r="A219" s="22"/>
      <c r="B219" s="160"/>
      <c r="C219" s="161" t="s">
        <v>350</v>
      </c>
      <c r="D219" s="161" t="s">
        <v>127</v>
      </c>
      <c r="E219" s="162" t="s">
        <v>351</v>
      </c>
      <c r="F219" s="163" t="s">
        <v>352</v>
      </c>
      <c r="G219" s="164" t="s">
        <v>183</v>
      </c>
      <c r="H219" s="165" t="n">
        <v>4</v>
      </c>
      <c r="I219" s="166"/>
      <c r="J219" s="167" t="n">
        <f aca="false">ROUND(I219*H219,2)</f>
        <v>0</v>
      </c>
      <c r="K219" s="163" t="s">
        <v>131</v>
      </c>
      <c r="L219" s="23"/>
      <c r="M219" s="168"/>
      <c r="N219" s="169" t="s">
        <v>40</v>
      </c>
      <c r="O219" s="60"/>
      <c r="P219" s="170" t="n">
        <f aca="false">O219*H219</f>
        <v>0</v>
      </c>
      <c r="Q219" s="170" t="n">
        <v>0</v>
      </c>
      <c r="R219" s="170" t="n">
        <f aca="false">Q219*H219</f>
        <v>0</v>
      </c>
      <c r="S219" s="170" t="n">
        <v>0</v>
      </c>
      <c r="T219" s="171" t="n">
        <f aca="false">S219*H219</f>
        <v>0</v>
      </c>
      <c r="U219" s="22"/>
      <c r="V219" s="22"/>
      <c r="W219" s="22"/>
      <c r="X219" s="22"/>
      <c r="Y219" s="22"/>
      <c r="Z219" s="22"/>
      <c r="AA219" s="22"/>
      <c r="AB219" s="22"/>
      <c r="AC219" s="22"/>
      <c r="AD219" s="22"/>
      <c r="AE219" s="22"/>
      <c r="AR219" s="172" t="s">
        <v>205</v>
      </c>
      <c r="AT219" s="172" t="s">
        <v>127</v>
      </c>
      <c r="AU219" s="172" t="s">
        <v>133</v>
      </c>
      <c r="AY219" s="3" t="s">
        <v>124</v>
      </c>
      <c r="BE219" s="173" t="n">
        <f aca="false">IF(N219="základní",J219,0)</f>
        <v>0</v>
      </c>
      <c r="BF219" s="173" t="n">
        <f aca="false">IF(N219="snížená",J219,0)</f>
        <v>0</v>
      </c>
      <c r="BG219" s="173" t="n">
        <f aca="false">IF(N219="zákl. přenesená",J219,0)</f>
        <v>0</v>
      </c>
      <c r="BH219" s="173" t="n">
        <f aca="false">IF(N219="sníž. přenesená",J219,0)</f>
        <v>0</v>
      </c>
      <c r="BI219" s="173" t="n">
        <f aca="false">IF(N219="nulová",J219,0)</f>
        <v>0</v>
      </c>
      <c r="BJ219" s="3" t="s">
        <v>133</v>
      </c>
      <c r="BK219" s="173" t="n">
        <f aca="false">ROUND(I219*H219,2)</f>
        <v>0</v>
      </c>
      <c r="BL219" s="3" t="s">
        <v>205</v>
      </c>
      <c r="BM219" s="172" t="s">
        <v>353</v>
      </c>
    </row>
    <row r="220" s="27" customFormat="true" ht="21.75" hidden="false" customHeight="true" outlineLevel="0" collapsed="false">
      <c r="A220" s="22"/>
      <c r="B220" s="160"/>
      <c r="C220" s="195" t="s">
        <v>354</v>
      </c>
      <c r="D220" s="195" t="s">
        <v>355</v>
      </c>
      <c r="E220" s="196" t="s">
        <v>356</v>
      </c>
      <c r="F220" s="197" t="s">
        <v>357</v>
      </c>
      <c r="G220" s="198" t="s">
        <v>183</v>
      </c>
      <c r="H220" s="199" t="n">
        <v>4</v>
      </c>
      <c r="I220" s="200"/>
      <c r="J220" s="201" t="n">
        <f aca="false">ROUND(I220*H220,2)</f>
        <v>0</v>
      </c>
      <c r="K220" s="163" t="s">
        <v>131</v>
      </c>
      <c r="L220" s="202"/>
      <c r="M220" s="203"/>
      <c r="N220" s="204" t="s">
        <v>40</v>
      </c>
      <c r="O220" s="60"/>
      <c r="P220" s="170" t="n">
        <f aca="false">O220*H220</f>
        <v>0</v>
      </c>
      <c r="Q220" s="170" t="n">
        <v>1E-005</v>
      </c>
      <c r="R220" s="170" t="n">
        <f aca="false">Q220*H220</f>
        <v>4E-005</v>
      </c>
      <c r="S220" s="170" t="n">
        <v>0</v>
      </c>
      <c r="T220" s="171" t="n">
        <f aca="false">S220*H220</f>
        <v>0</v>
      </c>
      <c r="U220" s="22"/>
      <c r="V220" s="22"/>
      <c r="W220" s="22"/>
      <c r="X220" s="22"/>
      <c r="Y220" s="22"/>
      <c r="Z220" s="22"/>
      <c r="AA220" s="22"/>
      <c r="AB220" s="22"/>
      <c r="AC220" s="22"/>
      <c r="AD220" s="22"/>
      <c r="AE220" s="22"/>
      <c r="AR220" s="172" t="s">
        <v>284</v>
      </c>
      <c r="AT220" s="172" t="s">
        <v>355</v>
      </c>
      <c r="AU220" s="172" t="s">
        <v>133</v>
      </c>
      <c r="AY220" s="3" t="s">
        <v>124</v>
      </c>
      <c r="BE220" s="173" t="n">
        <f aca="false">IF(N220="základní",J220,0)</f>
        <v>0</v>
      </c>
      <c r="BF220" s="173" t="n">
        <f aca="false">IF(N220="snížená",J220,0)</f>
        <v>0</v>
      </c>
      <c r="BG220" s="173" t="n">
        <f aca="false">IF(N220="zákl. přenesená",J220,0)</f>
        <v>0</v>
      </c>
      <c r="BH220" s="173" t="n">
        <f aca="false">IF(N220="sníž. přenesená",J220,0)</f>
        <v>0</v>
      </c>
      <c r="BI220" s="173" t="n">
        <f aca="false">IF(N220="nulová",J220,0)</f>
        <v>0</v>
      </c>
      <c r="BJ220" s="3" t="s">
        <v>133</v>
      </c>
      <c r="BK220" s="173" t="n">
        <f aca="false">ROUND(I220*H220,2)</f>
        <v>0</v>
      </c>
      <c r="BL220" s="3" t="s">
        <v>205</v>
      </c>
      <c r="BM220" s="172" t="s">
        <v>358</v>
      </c>
    </row>
    <row r="221" s="27" customFormat="true" ht="16.5" hidden="false" customHeight="true" outlineLevel="0" collapsed="false">
      <c r="A221" s="22"/>
      <c r="B221" s="160"/>
      <c r="C221" s="195" t="s">
        <v>359</v>
      </c>
      <c r="D221" s="195" t="s">
        <v>355</v>
      </c>
      <c r="E221" s="196" t="s">
        <v>360</v>
      </c>
      <c r="F221" s="197" t="s">
        <v>361</v>
      </c>
      <c r="G221" s="198" t="s">
        <v>183</v>
      </c>
      <c r="H221" s="199" t="n">
        <v>4</v>
      </c>
      <c r="I221" s="200"/>
      <c r="J221" s="201" t="n">
        <f aca="false">ROUND(I221*H221,2)</f>
        <v>0</v>
      </c>
      <c r="K221" s="163" t="s">
        <v>131</v>
      </c>
      <c r="L221" s="202"/>
      <c r="M221" s="203"/>
      <c r="N221" s="204" t="s">
        <v>40</v>
      </c>
      <c r="O221" s="60"/>
      <c r="P221" s="170" t="n">
        <f aca="false">O221*H221</f>
        <v>0</v>
      </c>
      <c r="Q221" s="170" t="n">
        <v>0.0002</v>
      </c>
      <c r="R221" s="170" t="n">
        <f aca="false">Q221*H221</f>
        <v>0.0008</v>
      </c>
      <c r="S221" s="170" t="n">
        <v>0</v>
      </c>
      <c r="T221" s="171" t="n">
        <f aca="false">S221*H221</f>
        <v>0</v>
      </c>
      <c r="U221" s="22"/>
      <c r="V221" s="22"/>
      <c r="W221" s="22"/>
      <c r="X221" s="22"/>
      <c r="Y221" s="22"/>
      <c r="Z221" s="22"/>
      <c r="AA221" s="22"/>
      <c r="AB221" s="22"/>
      <c r="AC221" s="22"/>
      <c r="AD221" s="22"/>
      <c r="AE221" s="22"/>
      <c r="AR221" s="172" t="s">
        <v>284</v>
      </c>
      <c r="AT221" s="172" t="s">
        <v>355</v>
      </c>
      <c r="AU221" s="172" t="s">
        <v>133</v>
      </c>
      <c r="AY221" s="3" t="s">
        <v>124</v>
      </c>
      <c r="BE221" s="173" t="n">
        <f aca="false">IF(N221="základní",J221,0)</f>
        <v>0</v>
      </c>
      <c r="BF221" s="173" t="n">
        <f aca="false">IF(N221="snížená",J221,0)</f>
        <v>0</v>
      </c>
      <c r="BG221" s="173" t="n">
        <f aca="false">IF(N221="zákl. přenesená",J221,0)</f>
        <v>0</v>
      </c>
      <c r="BH221" s="173" t="n">
        <f aca="false">IF(N221="sníž. přenesená",J221,0)</f>
        <v>0</v>
      </c>
      <c r="BI221" s="173" t="n">
        <f aca="false">IF(N221="nulová",J221,0)</f>
        <v>0</v>
      </c>
      <c r="BJ221" s="3" t="s">
        <v>133</v>
      </c>
      <c r="BK221" s="173" t="n">
        <f aca="false">ROUND(I221*H221,2)</f>
        <v>0</v>
      </c>
      <c r="BL221" s="3" t="s">
        <v>205</v>
      </c>
      <c r="BM221" s="172" t="s">
        <v>362</v>
      </c>
    </row>
    <row r="222" s="27" customFormat="true" ht="24.15" hidden="false" customHeight="true" outlineLevel="0" collapsed="false">
      <c r="A222" s="22"/>
      <c r="B222" s="160"/>
      <c r="C222" s="161" t="s">
        <v>363</v>
      </c>
      <c r="D222" s="161" t="s">
        <v>127</v>
      </c>
      <c r="E222" s="162" t="s">
        <v>364</v>
      </c>
      <c r="F222" s="163" t="s">
        <v>365</v>
      </c>
      <c r="G222" s="164" t="s">
        <v>183</v>
      </c>
      <c r="H222" s="165" t="n">
        <v>1</v>
      </c>
      <c r="I222" s="166"/>
      <c r="J222" s="167" t="n">
        <f aca="false">ROUND(I222*H222,2)</f>
        <v>0</v>
      </c>
      <c r="K222" s="163" t="s">
        <v>131</v>
      </c>
      <c r="L222" s="23"/>
      <c r="M222" s="168"/>
      <c r="N222" s="169" t="s">
        <v>40</v>
      </c>
      <c r="O222" s="60"/>
      <c r="P222" s="170" t="n">
        <f aca="false">O222*H222</f>
        <v>0</v>
      </c>
      <c r="Q222" s="170" t="n">
        <v>0</v>
      </c>
      <c r="R222" s="170" t="n">
        <f aca="false">Q222*H222</f>
        <v>0</v>
      </c>
      <c r="S222" s="170" t="n">
        <v>0</v>
      </c>
      <c r="T222" s="171" t="n">
        <f aca="false">S222*H222</f>
        <v>0</v>
      </c>
      <c r="U222" s="22"/>
      <c r="V222" s="22"/>
      <c r="W222" s="22"/>
      <c r="X222" s="22"/>
      <c r="Y222" s="22"/>
      <c r="Z222" s="22"/>
      <c r="AA222" s="22"/>
      <c r="AB222" s="22"/>
      <c r="AC222" s="22"/>
      <c r="AD222" s="22"/>
      <c r="AE222" s="22"/>
      <c r="AR222" s="172" t="s">
        <v>205</v>
      </c>
      <c r="AT222" s="172" t="s">
        <v>127</v>
      </c>
      <c r="AU222" s="172" t="s">
        <v>133</v>
      </c>
      <c r="AY222" s="3" t="s">
        <v>124</v>
      </c>
      <c r="BE222" s="173" t="n">
        <f aca="false">IF(N222="základní",J222,0)</f>
        <v>0</v>
      </c>
      <c r="BF222" s="173" t="n">
        <f aca="false">IF(N222="snížená",J222,0)</f>
        <v>0</v>
      </c>
      <c r="BG222" s="173" t="n">
        <f aca="false">IF(N222="zákl. přenesená",J222,0)</f>
        <v>0</v>
      </c>
      <c r="BH222" s="173" t="n">
        <f aca="false">IF(N222="sníž. přenesená",J222,0)</f>
        <v>0</v>
      </c>
      <c r="BI222" s="173" t="n">
        <f aca="false">IF(N222="nulová",J222,0)</f>
        <v>0</v>
      </c>
      <c r="BJ222" s="3" t="s">
        <v>133</v>
      </c>
      <c r="BK222" s="173" t="n">
        <f aca="false">ROUND(I222*H222,2)</f>
        <v>0</v>
      </c>
      <c r="BL222" s="3" t="s">
        <v>205</v>
      </c>
      <c r="BM222" s="172" t="s">
        <v>366</v>
      </c>
    </row>
    <row r="223" s="27" customFormat="true" ht="21.75" hidden="false" customHeight="true" outlineLevel="0" collapsed="false">
      <c r="A223" s="22"/>
      <c r="B223" s="160"/>
      <c r="C223" s="161" t="s">
        <v>367</v>
      </c>
      <c r="D223" s="161" t="s">
        <v>127</v>
      </c>
      <c r="E223" s="162" t="s">
        <v>368</v>
      </c>
      <c r="F223" s="163" t="s">
        <v>369</v>
      </c>
      <c r="G223" s="164" t="s">
        <v>183</v>
      </c>
      <c r="H223" s="165" t="n">
        <v>1</v>
      </c>
      <c r="I223" s="166"/>
      <c r="J223" s="167" t="n">
        <f aca="false">ROUND(I223*H223,2)</f>
        <v>0</v>
      </c>
      <c r="K223" s="163" t="s">
        <v>131</v>
      </c>
      <c r="L223" s="23"/>
      <c r="M223" s="168"/>
      <c r="N223" s="169" t="s">
        <v>40</v>
      </c>
      <c r="O223" s="60"/>
      <c r="P223" s="170" t="n">
        <f aca="false">O223*H223</f>
        <v>0</v>
      </c>
      <c r="Q223" s="170" t="n">
        <v>0</v>
      </c>
      <c r="R223" s="170" t="n">
        <f aca="false">Q223*H223</f>
        <v>0</v>
      </c>
      <c r="S223" s="170" t="n">
        <v>0</v>
      </c>
      <c r="T223" s="171" t="n">
        <f aca="false">S223*H223</f>
        <v>0</v>
      </c>
      <c r="U223" s="22"/>
      <c r="V223" s="22"/>
      <c r="W223" s="22"/>
      <c r="X223" s="22"/>
      <c r="Y223" s="22"/>
      <c r="Z223" s="22"/>
      <c r="AA223" s="22"/>
      <c r="AB223" s="22"/>
      <c r="AC223" s="22"/>
      <c r="AD223" s="22"/>
      <c r="AE223" s="22"/>
      <c r="AR223" s="172" t="s">
        <v>205</v>
      </c>
      <c r="AT223" s="172" t="s">
        <v>127</v>
      </c>
      <c r="AU223" s="172" t="s">
        <v>133</v>
      </c>
      <c r="AY223" s="3" t="s">
        <v>124</v>
      </c>
      <c r="BE223" s="173" t="n">
        <f aca="false">IF(N223="základní",J223,0)</f>
        <v>0</v>
      </c>
      <c r="BF223" s="173" t="n">
        <f aca="false">IF(N223="snížená",J223,0)</f>
        <v>0</v>
      </c>
      <c r="BG223" s="173" t="n">
        <f aca="false">IF(N223="zákl. přenesená",J223,0)</f>
        <v>0</v>
      </c>
      <c r="BH223" s="173" t="n">
        <f aca="false">IF(N223="sníž. přenesená",J223,0)</f>
        <v>0</v>
      </c>
      <c r="BI223" s="173" t="n">
        <f aca="false">IF(N223="nulová",J223,0)</f>
        <v>0</v>
      </c>
      <c r="BJ223" s="3" t="s">
        <v>133</v>
      </c>
      <c r="BK223" s="173" t="n">
        <f aca="false">ROUND(I223*H223,2)</f>
        <v>0</v>
      </c>
      <c r="BL223" s="3" t="s">
        <v>205</v>
      </c>
      <c r="BM223" s="172" t="s">
        <v>370</v>
      </c>
    </row>
    <row r="224" s="27" customFormat="true" ht="21.75" hidden="false" customHeight="true" outlineLevel="0" collapsed="false">
      <c r="A224" s="22"/>
      <c r="B224" s="160"/>
      <c r="C224" s="161" t="s">
        <v>371</v>
      </c>
      <c r="D224" s="161" t="s">
        <v>127</v>
      </c>
      <c r="E224" s="162" t="s">
        <v>372</v>
      </c>
      <c r="F224" s="163" t="s">
        <v>373</v>
      </c>
      <c r="G224" s="164" t="s">
        <v>183</v>
      </c>
      <c r="H224" s="165" t="n">
        <v>1</v>
      </c>
      <c r="I224" s="166"/>
      <c r="J224" s="167" t="n">
        <f aca="false">ROUND(I224*H224,2)</f>
        <v>0</v>
      </c>
      <c r="K224" s="163"/>
      <c r="L224" s="23"/>
      <c r="M224" s="168"/>
      <c r="N224" s="169" t="s">
        <v>40</v>
      </c>
      <c r="O224" s="60"/>
      <c r="P224" s="170" t="n">
        <f aca="false">O224*H224</f>
        <v>0</v>
      </c>
      <c r="Q224" s="170" t="n">
        <v>0</v>
      </c>
      <c r="R224" s="170" t="n">
        <f aca="false">Q224*H224</f>
        <v>0</v>
      </c>
      <c r="S224" s="170" t="n">
        <v>0</v>
      </c>
      <c r="T224" s="171" t="n">
        <f aca="false">S224*H224</f>
        <v>0</v>
      </c>
      <c r="U224" s="22"/>
      <c r="V224" s="22"/>
      <c r="W224" s="22"/>
      <c r="X224" s="22"/>
      <c r="Y224" s="22"/>
      <c r="Z224" s="22"/>
      <c r="AA224" s="22"/>
      <c r="AB224" s="22"/>
      <c r="AC224" s="22"/>
      <c r="AD224" s="22"/>
      <c r="AE224" s="22"/>
      <c r="AR224" s="172" t="s">
        <v>205</v>
      </c>
      <c r="AT224" s="172" t="s">
        <v>127</v>
      </c>
      <c r="AU224" s="172" t="s">
        <v>133</v>
      </c>
      <c r="AY224" s="3" t="s">
        <v>124</v>
      </c>
      <c r="BE224" s="173" t="n">
        <f aca="false">IF(N224="základní",J224,0)</f>
        <v>0</v>
      </c>
      <c r="BF224" s="173" t="n">
        <f aca="false">IF(N224="snížená",J224,0)</f>
        <v>0</v>
      </c>
      <c r="BG224" s="173" t="n">
        <f aca="false">IF(N224="zákl. přenesená",J224,0)</f>
        <v>0</v>
      </c>
      <c r="BH224" s="173" t="n">
        <f aca="false">IF(N224="sníž. přenesená",J224,0)</f>
        <v>0</v>
      </c>
      <c r="BI224" s="173" t="n">
        <f aca="false">IF(N224="nulová",J224,0)</f>
        <v>0</v>
      </c>
      <c r="BJ224" s="3" t="s">
        <v>133</v>
      </c>
      <c r="BK224" s="173" t="n">
        <f aca="false">ROUND(I224*H224,2)</f>
        <v>0</v>
      </c>
      <c r="BL224" s="3" t="s">
        <v>205</v>
      </c>
      <c r="BM224" s="172" t="s">
        <v>374</v>
      </c>
    </row>
    <row r="225" s="27" customFormat="true" ht="16.5" hidden="false" customHeight="true" outlineLevel="0" collapsed="false">
      <c r="A225" s="22"/>
      <c r="B225" s="160"/>
      <c r="C225" s="161" t="s">
        <v>375</v>
      </c>
      <c r="D225" s="161" t="s">
        <v>127</v>
      </c>
      <c r="E225" s="162" t="s">
        <v>376</v>
      </c>
      <c r="F225" s="163" t="s">
        <v>377</v>
      </c>
      <c r="G225" s="164" t="s">
        <v>183</v>
      </c>
      <c r="H225" s="165" t="n">
        <v>3</v>
      </c>
      <c r="I225" s="166"/>
      <c r="J225" s="167" t="n">
        <f aca="false">ROUND(I225*H225,2)</f>
        <v>0</v>
      </c>
      <c r="K225" s="163"/>
      <c r="L225" s="23"/>
      <c r="M225" s="168"/>
      <c r="N225" s="169" t="s">
        <v>40</v>
      </c>
      <c r="O225" s="60"/>
      <c r="P225" s="170" t="n">
        <f aca="false">O225*H225</f>
        <v>0</v>
      </c>
      <c r="Q225" s="170" t="n">
        <v>0</v>
      </c>
      <c r="R225" s="170" t="n">
        <f aca="false">Q225*H225</f>
        <v>0</v>
      </c>
      <c r="S225" s="170" t="n">
        <v>0</v>
      </c>
      <c r="T225" s="171" t="n">
        <f aca="false">S225*H225</f>
        <v>0</v>
      </c>
      <c r="U225" s="22"/>
      <c r="V225" s="22"/>
      <c r="W225" s="22"/>
      <c r="X225" s="22"/>
      <c r="Y225" s="22"/>
      <c r="Z225" s="22"/>
      <c r="AA225" s="22"/>
      <c r="AB225" s="22"/>
      <c r="AC225" s="22"/>
      <c r="AD225" s="22"/>
      <c r="AE225" s="22"/>
      <c r="AR225" s="172" t="s">
        <v>205</v>
      </c>
      <c r="AT225" s="172" t="s">
        <v>127</v>
      </c>
      <c r="AU225" s="172" t="s">
        <v>133</v>
      </c>
      <c r="AY225" s="3" t="s">
        <v>124</v>
      </c>
      <c r="BE225" s="173" t="n">
        <f aca="false">IF(N225="základní",J225,0)</f>
        <v>0</v>
      </c>
      <c r="BF225" s="173" t="n">
        <f aca="false">IF(N225="snížená",J225,0)</f>
        <v>0</v>
      </c>
      <c r="BG225" s="173" t="n">
        <f aca="false">IF(N225="zákl. přenesená",J225,0)</f>
        <v>0</v>
      </c>
      <c r="BH225" s="173" t="n">
        <f aca="false">IF(N225="sníž. přenesená",J225,0)</f>
        <v>0</v>
      </c>
      <c r="BI225" s="173" t="n">
        <f aca="false">IF(N225="nulová",J225,0)</f>
        <v>0</v>
      </c>
      <c r="BJ225" s="3" t="s">
        <v>133</v>
      </c>
      <c r="BK225" s="173" t="n">
        <f aca="false">ROUND(I225*H225,2)</f>
        <v>0</v>
      </c>
      <c r="BL225" s="3" t="s">
        <v>205</v>
      </c>
      <c r="BM225" s="172" t="s">
        <v>378</v>
      </c>
    </row>
    <row r="226" s="27" customFormat="true" ht="16.5" hidden="false" customHeight="true" outlineLevel="0" collapsed="false">
      <c r="A226" s="22"/>
      <c r="B226" s="160"/>
      <c r="C226" s="161" t="s">
        <v>379</v>
      </c>
      <c r="D226" s="161" t="s">
        <v>127</v>
      </c>
      <c r="E226" s="162" t="s">
        <v>380</v>
      </c>
      <c r="F226" s="163" t="s">
        <v>381</v>
      </c>
      <c r="G226" s="164" t="s">
        <v>183</v>
      </c>
      <c r="H226" s="165" t="n">
        <v>1</v>
      </c>
      <c r="I226" s="166"/>
      <c r="J226" s="167" t="n">
        <f aca="false">ROUND(I226*H226,2)</f>
        <v>0</v>
      </c>
      <c r="K226" s="163"/>
      <c r="L226" s="23"/>
      <c r="M226" s="168"/>
      <c r="N226" s="169" t="s">
        <v>40</v>
      </c>
      <c r="O226" s="60"/>
      <c r="P226" s="170" t="n">
        <f aca="false">O226*H226</f>
        <v>0</v>
      </c>
      <c r="Q226" s="170" t="n">
        <v>0</v>
      </c>
      <c r="R226" s="170" t="n">
        <f aca="false">Q226*H226</f>
        <v>0</v>
      </c>
      <c r="S226" s="170" t="n">
        <v>0</v>
      </c>
      <c r="T226" s="171" t="n">
        <f aca="false">S226*H226</f>
        <v>0</v>
      </c>
      <c r="U226" s="22"/>
      <c r="V226" s="22"/>
      <c r="W226" s="22"/>
      <c r="X226" s="22"/>
      <c r="Y226" s="22"/>
      <c r="Z226" s="22"/>
      <c r="AA226" s="22"/>
      <c r="AB226" s="22"/>
      <c r="AC226" s="22"/>
      <c r="AD226" s="22"/>
      <c r="AE226" s="22"/>
      <c r="AR226" s="172" t="s">
        <v>205</v>
      </c>
      <c r="AT226" s="172" t="s">
        <v>127</v>
      </c>
      <c r="AU226" s="172" t="s">
        <v>133</v>
      </c>
      <c r="AY226" s="3" t="s">
        <v>124</v>
      </c>
      <c r="BE226" s="173" t="n">
        <f aca="false">IF(N226="základní",J226,0)</f>
        <v>0</v>
      </c>
      <c r="BF226" s="173" t="n">
        <f aca="false">IF(N226="snížená",J226,0)</f>
        <v>0</v>
      </c>
      <c r="BG226" s="173" t="n">
        <f aca="false">IF(N226="zákl. přenesená",J226,0)</f>
        <v>0</v>
      </c>
      <c r="BH226" s="173" t="n">
        <f aca="false">IF(N226="sníž. přenesená",J226,0)</f>
        <v>0</v>
      </c>
      <c r="BI226" s="173" t="n">
        <f aca="false">IF(N226="nulová",J226,0)</f>
        <v>0</v>
      </c>
      <c r="BJ226" s="3" t="s">
        <v>133</v>
      </c>
      <c r="BK226" s="173" t="n">
        <f aca="false">ROUND(I226*H226,2)</f>
        <v>0</v>
      </c>
      <c r="BL226" s="3" t="s">
        <v>205</v>
      </c>
      <c r="BM226" s="172" t="s">
        <v>382</v>
      </c>
    </row>
    <row r="227" s="27" customFormat="true" ht="24.15" hidden="false" customHeight="true" outlineLevel="0" collapsed="false">
      <c r="A227" s="22"/>
      <c r="B227" s="160"/>
      <c r="C227" s="161" t="s">
        <v>383</v>
      </c>
      <c r="D227" s="161" t="s">
        <v>127</v>
      </c>
      <c r="E227" s="162" t="s">
        <v>384</v>
      </c>
      <c r="F227" s="163" t="s">
        <v>385</v>
      </c>
      <c r="G227" s="164" t="s">
        <v>183</v>
      </c>
      <c r="H227" s="165" t="n">
        <v>1</v>
      </c>
      <c r="I227" s="166"/>
      <c r="J227" s="167" t="n">
        <f aca="false">ROUND(I227*H227,2)</f>
        <v>0</v>
      </c>
      <c r="K227" s="163"/>
      <c r="L227" s="23"/>
      <c r="M227" s="168"/>
      <c r="N227" s="169" t="s">
        <v>40</v>
      </c>
      <c r="O227" s="60"/>
      <c r="P227" s="170" t="n">
        <f aca="false">O227*H227</f>
        <v>0</v>
      </c>
      <c r="Q227" s="170" t="n">
        <v>0</v>
      </c>
      <c r="R227" s="170" t="n">
        <f aca="false">Q227*H227</f>
        <v>0</v>
      </c>
      <c r="S227" s="170" t="n">
        <v>0</v>
      </c>
      <c r="T227" s="171" t="n">
        <f aca="false">S227*H227</f>
        <v>0</v>
      </c>
      <c r="U227" s="22"/>
      <c r="V227" s="22"/>
      <c r="W227" s="22"/>
      <c r="X227" s="22"/>
      <c r="Y227" s="22"/>
      <c r="Z227" s="22"/>
      <c r="AA227" s="22"/>
      <c r="AB227" s="22"/>
      <c r="AC227" s="22"/>
      <c r="AD227" s="22"/>
      <c r="AE227" s="22"/>
      <c r="AR227" s="172" t="s">
        <v>205</v>
      </c>
      <c r="AT227" s="172" t="s">
        <v>127</v>
      </c>
      <c r="AU227" s="172" t="s">
        <v>133</v>
      </c>
      <c r="AY227" s="3" t="s">
        <v>124</v>
      </c>
      <c r="BE227" s="173" t="n">
        <f aca="false">IF(N227="základní",J227,0)</f>
        <v>0</v>
      </c>
      <c r="BF227" s="173" t="n">
        <f aca="false">IF(N227="snížená",J227,0)</f>
        <v>0</v>
      </c>
      <c r="BG227" s="173" t="n">
        <f aca="false">IF(N227="zákl. přenesená",J227,0)</f>
        <v>0</v>
      </c>
      <c r="BH227" s="173" t="n">
        <f aca="false">IF(N227="sníž. přenesená",J227,0)</f>
        <v>0</v>
      </c>
      <c r="BI227" s="173" t="n">
        <f aca="false">IF(N227="nulová",J227,0)</f>
        <v>0</v>
      </c>
      <c r="BJ227" s="3" t="s">
        <v>133</v>
      </c>
      <c r="BK227" s="173" t="n">
        <f aca="false">ROUND(I227*H227,2)</f>
        <v>0</v>
      </c>
      <c r="BL227" s="3" t="s">
        <v>205</v>
      </c>
      <c r="BM227" s="172" t="s">
        <v>386</v>
      </c>
    </row>
    <row r="228" s="27" customFormat="true" ht="24.15" hidden="false" customHeight="true" outlineLevel="0" collapsed="false">
      <c r="A228" s="22"/>
      <c r="B228" s="160"/>
      <c r="C228" s="161" t="s">
        <v>387</v>
      </c>
      <c r="D228" s="161" t="s">
        <v>127</v>
      </c>
      <c r="E228" s="162" t="s">
        <v>388</v>
      </c>
      <c r="F228" s="163" t="s">
        <v>389</v>
      </c>
      <c r="G228" s="164" t="s">
        <v>255</v>
      </c>
      <c r="H228" s="194"/>
      <c r="I228" s="166"/>
      <c r="J228" s="167" t="n">
        <f aca="false">ROUND(I228*H228,2)</f>
        <v>0</v>
      </c>
      <c r="K228" s="163" t="s">
        <v>131</v>
      </c>
      <c r="L228" s="23"/>
      <c r="M228" s="168"/>
      <c r="N228" s="169" t="s">
        <v>40</v>
      </c>
      <c r="O228" s="60"/>
      <c r="P228" s="170" t="n">
        <f aca="false">O228*H228</f>
        <v>0</v>
      </c>
      <c r="Q228" s="170" t="n">
        <v>0</v>
      </c>
      <c r="R228" s="170" t="n">
        <f aca="false">Q228*H228</f>
        <v>0</v>
      </c>
      <c r="S228" s="170" t="n">
        <v>0</v>
      </c>
      <c r="T228" s="171" t="n">
        <f aca="false">S228*H228</f>
        <v>0</v>
      </c>
      <c r="U228" s="22"/>
      <c r="V228" s="22"/>
      <c r="W228" s="22"/>
      <c r="X228" s="22"/>
      <c r="Y228" s="22"/>
      <c r="Z228" s="22"/>
      <c r="AA228" s="22"/>
      <c r="AB228" s="22"/>
      <c r="AC228" s="22"/>
      <c r="AD228" s="22"/>
      <c r="AE228" s="22"/>
      <c r="AR228" s="172" t="s">
        <v>205</v>
      </c>
      <c r="AT228" s="172" t="s">
        <v>127</v>
      </c>
      <c r="AU228" s="172" t="s">
        <v>133</v>
      </c>
      <c r="AY228" s="3" t="s">
        <v>124</v>
      </c>
      <c r="BE228" s="173" t="n">
        <f aca="false">IF(N228="základní",J228,0)</f>
        <v>0</v>
      </c>
      <c r="BF228" s="173" t="n">
        <f aca="false">IF(N228="snížená",J228,0)</f>
        <v>0</v>
      </c>
      <c r="BG228" s="173" t="n">
        <f aca="false">IF(N228="zákl. přenesená",J228,0)</f>
        <v>0</v>
      </c>
      <c r="BH228" s="173" t="n">
        <f aca="false">IF(N228="sníž. přenesená",J228,0)</f>
        <v>0</v>
      </c>
      <c r="BI228" s="173" t="n">
        <f aca="false">IF(N228="nulová",J228,0)</f>
        <v>0</v>
      </c>
      <c r="BJ228" s="3" t="s">
        <v>133</v>
      </c>
      <c r="BK228" s="173" t="n">
        <f aca="false">ROUND(I228*H228,2)</f>
        <v>0</v>
      </c>
      <c r="BL228" s="3" t="s">
        <v>205</v>
      </c>
      <c r="BM228" s="172" t="s">
        <v>390</v>
      </c>
    </row>
    <row r="229" s="146" customFormat="true" ht="22.8" hidden="false" customHeight="true" outlineLevel="0" collapsed="false">
      <c r="B229" s="147"/>
      <c r="D229" s="148" t="s">
        <v>73</v>
      </c>
      <c r="E229" s="158" t="s">
        <v>391</v>
      </c>
      <c r="F229" s="158" t="s">
        <v>392</v>
      </c>
      <c r="I229" s="150"/>
      <c r="J229" s="159" t="n">
        <f aca="false">BK229</f>
        <v>0</v>
      </c>
      <c r="L229" s="147"/>
      <c r="M229" s="152"/>
      <c r="N229" s="153"/>
      <c r="O229" s="153"/>
      <c r="P229" s="154" t="n">
        <f aca="false">SUM(P230:P233)</f>
        <v>0</v>
      </c>
      <c r="Q229" s="153"/>
      <c r="R229" s="154" t="n">
        <f aca="false">SUM(R230:R233)</f>
        <v>0.0009</v>
      </c>
      <c r="S229" s="153"/>
      <c r="T229" s="155" t="n">
        <f aca="false">SUM(T230:T233)</f>
        <v>0.0006</v>
      </c>
      <c r="AR229" s="148" t="s">
        <v>133</v>
      </c>
      <c r="AT229" s="156" t="s">
        <v>73</v>
      </c>
      <c r="AU229" s="156" t="s">
        <v>79</v>
      </c>
      <c r="AY229" s="148" t="s">
        <v>124</v>
      </c>
      <c r="BK229" s="157" t="n">
        <f aca="false">SUM(BK230:BK233)</f>
        <v>0</v>
      </c>
    </row>
    <row r="230" s="27" customFormat="true" ht="21.75" hidden="false" customHeight="true" outlineLevel="0" collapsed="false">
      <c r="A230" s="22"/>
      <c r="B230" s="160"/>
      <c r="C230" s="161" t="s">
        <v>393</v>
      </c>
      <c r="D230" s="161" t="s">
        <v>127</v>
      </c>
      <c r="E230" s="162" t="s">
        <v>394</v>
      </c>
      <c r="F230" s="163" t="s">
        <v>395</v>
      </c>
      <c r="G230" s="164" t="s">
        <v>183</v>
      </c>
      <c r="H230" s="165" t="n">
        <v>2</v>
      </c>
      <c r="I230" s="166"/>
      <c r="J230" s="167" t="n">
        <f aca="false">ROUND(I230*H230,2)</f>
        <v>0</v>
      </c>
      <c r="K230" s="163" t="s">
        <v>131</v>
      </c>
      <c r="L230" s="23"/>
      <c r="M230" s="168"/>
      <c r="N230" s="169" t="s">
        <v>40</v>
      </c>
      <c r="O230" s="60"/>
      <c r="P230" s="170" t="n">
        <f aca="false">O230*H230</f>
        <v>0</v>
      </c>
      <c r="Q230" s="170" t="n">
        <v>0</v>
      </c>
      <c r="R230" s="170" t="n">
        <f aca="false">Q230*H230</f>
        <v>0</v>
      </c>
      <c r="S230" s="170" t="n">
        <v>0</v>
      </c>
      <c r="T230" s="171" t="n">
        <f aca="false">S230*H230</f>
        <v>0</v>
      </c>
      <c r="U230" s="22"/>
      <c r="V230" s="22"/>
      <c r="W230" s="22"/>
      <c r="X230" s="22"/>
      <c r="Y230" s="22"/>
      <c r="Z230" s="22"/>
      <c r="AA230" s="22"/>
      <c r="AB230" s="22"/>
      <c r="AC230" s="22"/>
      <c r="AD230" s="22"/>
      <c r="AE230" s="22"/>
      <c r="AR230" s="172" t="s">
        <v>205</v>
      </c>
      <c r="AT230" s="172" t="s">
        <v>127</v>
      </c>
      <c r="AU230" s="172" t="s">
        <v>133</v>
      </c>
      <c r="AY230" s="3" t="s">
        <v>124</v>
      </c>
      <c r="BE230" s="173" t="n">
        <f aca="false">IF(N230="základní",J230,0)</f>
        <v>0</v>
      </c>
      <c r="BF230" s="173" t="n">
        <f aca="false">IF(N230="snížená",J230,0)</f>
        <v>0</v>
      </c>
      <c r="BG230" s="173" t="n">
        <f aca="false">IF(N230="zákl. přenesená",J230,0)</f>
        <v>0</v>
      </c>
      <c r="BH230" s="173" t="n">
        <f aca="false">IF(N230="sníž. přenesená",J230,0)</f>
        <v>0</v>
      </c>
      <c r="BI230" s="173" t="n">
        <f aca="false">IF(N230="nulová",J230,0)</f>
        <v>0</v>
      </c>
      <c r="BJ230" s="3" t="s">
        <v>133</v>
      </c>
      <c r="BK230" s="173" t="n">
        <f aca="false">ROUND(I230*H230,2)</f>
        <v>0</v>
      </c>
      <c r="BL230" s="3" t="s">
        <v>205</v>
      </c>
      <c r="BM230" s="172" t="s">
        <v>396</v>
      </c>
    </row>
    <row r="231" s="27" customFormat="true" ht="16.5" hidden="false" customHeight="true" outlineLevel="0" collapsed="false">
      <c r="A231" s="22"/>
      <c r="B231" s="160"/>
      <c r="C231" s="195" t="s">
        <v>397</v>
      </c>
      <c r="D231" s="195" t="s">
        <v>355</v>
      </c>
      <c r="E231" s="196" t="s">
        <v>398</v>
      </c>
      <c r="F231" s="197" t="s">
        <v>399</v>
      </c>
      <c r="G231" s="198" t="s">
        <v>183</v>
      </c>
      <c r="H231" s="199" t="n">
        <v>2</v>
      </c>
      <c r="I231" s="200"/>
      <c r="J231" s="201" t="n">
        <f aca="false">ROUND(I231*H231,2)</f>
        <v>0</v>
      </c>
      <c r="K231" s="163" t="s">
        <v>131</v>
      </c>
      <c r="L231" s="202"/>
      <c r="M231" s="203"/>
      <c r="N231" s="204" t="s">
        <v>40</v>
      </c>
      <c r="O231" s="60"/>
      <c r="P231" s="170" t="n">
        <f aca="false">O231*H231</f>
        <v>0</v>
      </c>
      <c r="Q231" s="170" t="n">
        <v>0.00045</v>
      </c>
      <c r="R231" s="170" t="n">
        <f aca="false">Q231*H231</f>
        <v>0.0009</v>
      </c>
      <c r="S231" s="170" t="n">
        <v>0</v>
      </c>
      <c r="T231" s="171" t="n">
        <f aca="false">S231*H231</f>
        <v>0</v>
      </c>
      <c r="U231" s="22"/>
      <c r="V231" s="22"/>
      <c r="W231" s="22"/>
      <c r="X231" s="22"/>
      <c r="Y231" s="22"/>
      <c r="Z231" s="22"/>
      <c r="AA231" s="22"/>
      <c r="AB231" s="22"/>
      <c r="AC231" s="22"/>
      <c r="AD231" s="22"/>
      <c r="AE231" s="22"/>
      <c r="AR231" s="172" t="s">
        <v>284</v>
      </c>
      <c r="AT231" s="172" t="s">
        <v>355</v>
      </c>
      <c r="AU231" s="172" t="s">
        <v>133</v>
      </c>
      <c r="AY231" s="3" t="s">
        <v>124</v>
      </c>
      <c r="BE231" s="173" t="n">
        <f aca="false">IF(N231="základní",J231,0)</f>
        <v>0</v>
      </c>
      <c r="BF231" s="173" t="n">
        <f aca="false">IF(N231="snížená",J231,0)</f>
        <v>0</v>
      </c>
      <c r="BG231" s="173" t="n">
        <f aca="false">IF(N231="zákl. přenesená",J231,0)</f>
        <v>0</v>
      </c>
      <c r="BH231" s="173" t="n">
        <f aca="false">IF(N231="sníž. přenesená",J231,0)</f>
        <v>0</v>
      </c>
      <c r="BI231" s="173" t="n">
        <f aca="false">IF(N231="nulová",J231,0)</f>
        <v>0</v>
      </c>
      <c r="BJ231" s="3" t="s">
        <v>133</v>
      </c>
      <c r="BK231" s="173" t="n">
        <f aca="false">ROUND(I231*H231,2)</f>
        <v>0</v>
      </c>
      <c r="BL231" s="3" t="s">
        <v>205</v>
      </c>
      <c r="BM231" s="172" t="s">
        <v>400</v>
      </c>
    </row>
    <row r="232" s="27" customFormat="true" ht="21.75" hidden="false" customHeight="true" outlineLevel="0" collapsed="false">
      <c r="A232" s="22"/>
      <c r="B232" s="160"/>
      <c r="C232" s="161" t="s">
        <v>401</v>
      </c>
      <c r="D232" s="161" t="s">
        <v>127</v>
      </c>
      <c r="E232" s="162" t="s">
        <v>402</v>
      </c>
      <c r="F232" s="163" t="s">
        <v>403</v>
      </c>
      <c r="G232" s="164" t="s">
        <v>183</v>
      </c>
      <c r="H232" s="165" t="n">
        <v>2</v>
      </c>
      <c r="I232" s="166"/>
      <c r="J232" s="167" t="n">
        <f aca="false">ROUND(I232*H232,2)</f>
        <v>0</v>
      </c>
      <c r="K232" s="163" t="s">
        <v>131</v>
      </c>
      <c r="L232" s="23"/>
      <c r="M232" s="168"/>
      <c r="N232" s="169" t="s">
        <v>40</v>
      </c>
      <c r="O232" s="60"/>
      <c r="P232" s="170" t="n">
        <f aca="false">O232*H232</f>
        <v>0</v>
      </c>
      <c r="Q232" s="170" t="n">
        <v>0</v>
      </c>
      <c r="R232" s="170" t="n">
        <f aca="false">Q232*H232</f>
        <v>0</v>
      </c>
      <c r="S232" s="170" t="n">
        <v>0.0003</v>
      </c>
      <c r="T232" s="171" t="n">
        <f aca="false">S232*H232</f>
        <v>0.0006</v>
      </c>
      <c r="U232" s="22"/>
      <c r="V232" s="22"/>
      <c r="W232" s="22"/>
      <c r="X232" s="22"/>
      <c r="Y232" s="22"/>
      <c r="Z232" s="22"/>
      <c r="AA232" s="22"/>
      <c r="AB232" s="22"/>
      <c r="AC232" s="22"/>
      <c r="AD232" s="22"/>
      <c r="AE232" s="22"/>
      <c r="AR232" s="172" t="s">
        <v>205</v>
      </c>
      <c r="AT232" s="172" t="s">
        <v>127</v>
      </c>
      <c r="AU232" s="172" t="s">
        <v>133</v>
      </c>
      <c r="AY232" s="3" t="s">
        <v>124</v>
      </c>
      <c r="BE232" s="173" t="n">
        <f aca="false">IF(N232="základní",J232,0)</f>
        <v>0</v>
      </c>
      <c r="BF232" s="173" t="n">
        <f aca="false">IF(N232="snížená",J232,0)</f>
        <v>0</v>
      </c>
      <c r="BG232" s="173" t="n">
        <f aca="false">IF(N232="zákl. přenesená",J232,0)</f>
        <v>0</v>
      </c>
      <c r="BH232" s="173" t="n">
        <f aca="false">IF(N232="sníž. přenesená",J232,0)</f>
        <v>0</v>
      </c>
      <c r="BI232" s="173" t="n">
        <f aca="false">IF(N232="nulová",J232,0)</f>
        <v>0</v>
      </c>
      <c r="BJ232" s="3" t="s">
        <v>133</v>
      </c>
      <c r="BK232" s="173" t="n">
        <f aca="false">ROUND(I232*H232,2)</f>
        <v>0</v>
      </c>
      <c r="BL232" s="3" t="s">
        <v>205</v>
      </c>
      <c r="BM232" s="172" t="s">
        <v>404</v>
      </c>
    </row>
    <row r="233" s="27" customFormat="true" ht="24.15" hidden="false" customHeight="true" outlineLevel="0" collapsed="false">
      <c r="A233" s="22"/>
      <c r="B233" s="160"/>
      <c r="C233" s="161" t="s">
        <v>405</v>
      </c>
      <c r="D233" s="161" t="s">
        <v>127</v>
      </c>
      <c r="E233" s="162" t="s">
        <v>406</v>
      </c>
      <c r="F233" s="163" t="s">
        <v>407</v>
      </c>
      <c r="G233" s="164" t="s">
        <v>255</v>
      </c>
      <c r="H233" s="194"/>
      <c r="I233" s="166"/>
      <c r="J233" s="167" t="n">
        <f aca="false">ROUND(I233*H233,2)</f>
        <v>0</v>
      </c>
      <c r="K233" s="163" t="s">
        <v>131</v>
      </c>
      <c r="L233" s="23"/>
      <c r="M233" s="168"/>
      <c r="N233" s="169" t="s">
        <v>40</v>
      </c>
      <c r="O233" s="60"/>
      <c r="P233" s="170" t="n">
        <f aca="false">O233*H233</f>
        <v>0</v>
      </c>
      <c r="Q233" s="170" t="n">
        <v>0</v>
      </c>
      <c r="R233" s="170" t="n">
        <f aca="false">Q233*H233</f>
        <v>0</v>
      </c>
      <c r="S233" s="170" t="n">
        <v>0</v>
      </c>
      <c r="T233" s="171" t="n">
        <f aca="false">S233*H233</f>
        <v>0</v>
      </c>
      <c r="U233" s="22"/>
      <c r="V233" s="22"/>
      <c r="W233" s="22"/>
      <c r="X233" s="22"/>
      <c r="Y233" s="22"/>
      <c r="Z233" s="22"/>
      <c r="AA233" s="22"/>
      <c r="AB233" s="22"/>
      <c r="AC233" s="22"/>
      <c r="AD233" s="22"/>
      <c r="AE233" s="22"/>
      <c r="AR233" s="172" t="s">
        <v>205</v>
      </c>
      <c r="AT233" s="172" t="s">
        <v>127</v>
      </c>
      <c r="AU233" s="172" t="s">
        <v>133</v>
      </c>
      <c r="AY233" s="3" t="s">
        <v>124</v>
      </c>
      <c r="BE233" s="173" t="n">
        <f aca="false">IF(N233="základní",J233,0)</f>
        <v>0</v>
      </c>
      <c r="BF233" s="173" t="n">
        <f aca="false">IF(N233="snížená",J233,0)</f>
        <v>0</v>
      </c>
      <c r="BG233" s="173" t="n">
        <f aca="false">IF(N233="zákl. přenesená",J233,0)</f>
        <v>0</v>
      </c>
      <c r="BH233" s="173" t="n">
        <f aca="false">IF(N233="sníž. přenesená",J233,0)</f>
        <v>0</v>
      </c>
      <c r="BI233" s="173" t="n">
        <f aca="false">IF(N233="nulová",J233,0)</f>
        <v>0</v>
      </c>
      <c r="BJ233" s="3" t="s">
        <v>133</v>
      </c>
      <c r="BK233" s="173" t="n">
        <f aca="false">ROUND(I233*H233,2)</f>
        <v>0</v>
      </c>
      <c r="BL233" s="3" t="s">
        <v>205</v>
      </c>
      <c r="BM233" s="172" t="s">
        <v>408</v>
      </c>
    </row>
    <row r="234" s="146" customFormat="true" ht="22.8" hidden="false" customHeight="true" outlineLevel="0" collapsed="false">
      <c r="B234" s="147"/>
      <c r="D234" s="148" t="s">
        <v>73</v>
      </c>
      <c r="E234" s="158" t="s">
        <v>409</v>
      </c>
      <c r="F234" s="158" t="s">
        <v>410</v>
      </c>
      <c r="I234" s="150"/>
      <c r="J234" s="159" t="n">
        <f aca="false">BK234</f>
        <v>0</v>
      </c>
      <c r="L234" s="147"/>
      <c r="M234" s="152"/>
      <c r="N234" s="153"/>
      <c r="O234" s="153"/>
      <c r="P234" s="154" t="n">
        <f aca="false">SUM(P235:P243)</f>
        <v>0</v>
      </c>
      <c r="Q234" s="153"/>
      <c r="R234" s="154" t="n">
        <f aca="false">SUM(R235:R243)</f>
        <v>0</v>
      </c>
      <c r="S234" s="153"/>
      <c r="T234" s="155" t="n">
        <f aca="false">SUM(T235:T243)</f>
        <v>0.0108</v>
      </c>
      <c r="AR234" s="148" t="s">
        <v>133</v>
      </c>
      <c r="AT234" s="156" t="s">
        <v>73</v>
      </c>
      <c r="AU234" s="156" t="s">
        <v>79</v>
      </c>
      <c r="AY234" s="148" t="s">
        <v>124</v>
      </c>
      <c r="BK234" s="157" t="n">
        <f aca="false">SUM(BK235:BK243)</f>
        <v>0</v>
      </c>
    </row>
    <row r="235" s="27" customFormat="true" ht="16.5" hidden="false" customHeight="true" outlineLevel="0" collapsed="false">
      <c r="A235" s="22"/>
      <c r="B235" s="160"/>
      <c r="C235" s="161" t="s">
        <v>411</v>
      </c>
      <c r="D235" s="161" t="s">
        <v>127</v>
      </c>
      <c r="E235" s="162" t="s">
        <v>412</v>
      </c>
      <c r="F235" s="163" t="s">
        <v>413</v>
      </c>
      <c r="G235" s="164" t="s">
        <v>183</v>
      </c>
      <c r="H235" s="165" t="n">
        <v>1</v>
      </c>
      <c r="I235" s="166"/>
      <c r="J235" s="167" t="n">
        <f aca="false">ROUND(I235*H235,2)</f>
        <v>0</v>
      </c>
      <c r="K235" s="163"/>
      <c r="L235" s="23"/>
      <c r="M235" s="168"/>
      <c r="N235" s="169" t="s">
        <v>40</v>
      </c>
      <c r="O235" s="60"/>
      <c r="P235" s="170" t="n">
        <f aca="false">O235*H235</f>
        <v>0</v>
      </c>
      <c r="Q235" s="170" t="n">
        <v>0</v>
      </c>
      <c r="R235" s="170" t="n">
        <f aca="false">Q235*H235</f>
        <v>0</v>
      </c>
      <c r="S235" s="170" t="n">
        <v>0</v>
      </c>
      <c r="T235" s="171" t="n">
        <f aca="false">S235*H235</f>
        <v>0</v>
      </c>
      <c r="U235" s="22"/>
      <c r="V235" s="22"/>
      <c r="W235" s="22"/>
      <c r="X235" s="22"/>
      <c r="Y235" s="22"/>
      <c r="Z235" s="22"/>
      <c r="AA235" s="22"/>
      <c r="AB235" s="22"/>
      <c r="AC235" s="22"/>
      <c r="AD235" s="22"/>
      <c r="AE235" s="22"/>
      <c r="AR235" s="172" t="s">
        <v>205</v>
      </c>
      <c r="AT235" s="172" t="s">
        <v>127</v>
      </c>
      <c r="AU235" s="172" t="s">
        <v>133</v>
      </c>
      <c r="AY235" s="3" t="s">
        <v>124</v>
      </c>
      <c r="BE235" s="173" t="n">
        <f aca="false">IF(N235="základní",J235,0)</f>
        <v>0</v>
      </c>
      <c r="BF235" s="173" t="n">
        <f aca="false">IF(N235="snížená",J235,0)</f>
        <v>0</v>
      </c>
      <c r="BG235" s="173" t="n">
        <f aca="false">IF(N235="zákl. přenesená",J235,0)</f>
        <v>0</v>
      </c>
      <c r="BH235" s="173" t="n">
        <f aca="false">IF(N235="sníž. přenesená",J235,0)</f>
        <v>0</v>
      </c>
      <c r="BI235" s="173" t="n">
        <f aca="false">IF(N235="nulová",J235,0)</f>
        <v>0</v>
      </c>
      <c r="BJ235" s="3" t="s">
        <v>133</v>
      </c>
      <c r="BK235" s="173" t="n">
        <f aca="false">ROUND(I235*H235,2)</f>
        <v>0</v>
      </c>
      <c r="BL235" s="3" t="s">
        <v>205</v>
      </c>
      <c r="BM235" s="172" t="s">
        <v>414</v>
      </c>
    </row>
    <row r="236" s="27" customFormat="true" ht="33" hidden="false" customHeight="true" outlineLevel="0" collapsed="false">
      <c r="A236" s="22"/>
      <c r="B236" s="160"/>
      <c r="C236" s="161" t="s">
        <v>415</v>
      </c>
      <c r="D236" s="161" t="s">
        <v>127</v>
      </c>
      <c r="E236" s="162" t="s">
        <v>416</v>
      </c>
      <c r="F236" s="163" t="s">
        <v>417</v>
      </c>
      <c r="G236" s="164" t="s">
        <v>160</v>
      </c>
      <c r="H236" s="165" t="n">
        <v>3</v>
      </c>
      <c r="I236" s="166"/>
      <c r="J236" s="167" t="n">
        <f aca="false">ROUND(I236*H236,2)</f>
        <v>0</v>
      </c>
      <c r="K236" s="163"/>
      <c r="L236" s="23"/>
      <c r="M236" s="168"/>
      <c r="N236" s="169" t="s">
        <v>40</v>
      </c>
      <c r="O236" s="60"/>
      <c r="P236" s="170" t="n">
        <f aca="false">O236*H236</f>
        <v>0</v>
      </c>
      <c r="Q236" s="170" t="n">
        <v>0</v>
      </c>
      <c r="R236" s="170" t="n">
        <f aca="false">Q236*H236</f>
        <v>0</v>
      </c>
      <c r="S236" s="170" t="n">
        <v>0</v>
      </c>
      <c r="T236" s="171" t="n">
        <f aca="false">S236*H236</f>
        <v>0</v>
      </c>
      <c r="U236" s="22"/>
      <c r="V236" s="22"/>
      <c r="W236" s="22"/>
      <c r="X236" s="22"/>
      <c r="Y236" s="22"/>
      <c r="Z236" s="22"/>
      <c r="AA236" s="22"/>
      <c r="AB236" s="22"/>
      <c r="AC236" s="22"/>
      <c r="AD236" s="22"/>
      <c r="AE236" s="22"/>
      <c r="AR236" s="172" t="s">
        <v>205</v>
      </c>
      <c r="AT236" s="172" t="s">
        <v>127</v>
      </c>
      <c r="AU236" s="172" t="s">
        <v>133</v>
      </c>
      <c r="AY236" s="3" t="s">
        <v>124</v>
      </c>
      <c r="BE236" s="173" t="n">
        <f aca="false">IF(N236="základní",J236,0)</f>
        <v>0</v>
      </c>
      <c r="BF236" s="173" t="n">
        <f aca="false">IF(N236="snížená",J236,0)</f>
        <v>0</v>
      </c>
      <c r="BG236" s="173" t="n">
        <f aca="false">IF(N236="zákl. přenesená",J236,0)</f>
        <v>0</v>
      </c>
      <c r="BH236" s="173" t="n">
        <f aca="false">IF(N236="sníž. přenesená",J236,0)</f>
        <v>0</v>
      </c>
      <c r="BI236" s="173" t="n">
        <f aca="false">IF(N236="nulová",J236,0)</f>
        <v>0</v>
      </c>
      <c r="BJ236" s="3" t="s">
        <v>133</v>
      </c>
      <c r="BK236" s="173" t="n">
        <f aca="false">ROUND(I236*H236,2)</f>
        <v>0</v>
      </c>
      <c r="BL236" s="3" t="s">
        <v>205</v>
      </c>
      <c r="BM236" s="172" t="s">
        <v>418</v>
      </c>
    </row>
    <row r="237" s="27" customFormat="true" ht="24.15" hidden="false" customHeight="true" outlineLevel="0" collapsed="false">
      <c r="A237" s="22"/>
      <c r="B237" s="160"/>
      <c r="C237" s="161" t="s">
        <v>419</v>
      </c>
      <c r="D237" s="161" t="s">
        <v>127</v>
      </c>
      <c r="E237" s="162" t="s">
        <v>420</v>
      </c>
      <c r="F237" s="163" t="s">
        <v>421</v>
      </c>
      <c r="G237" s="164" t="s">
        <v>160</v>
      </c>
      <c r="H237" s="165" t="n">
        <v>5</v>
      </c>
      <c r="I237" s="166"/>
      <c r="J237" s="167" t="n">
        <f aca="false">ROUND(I237*H237,2)</f>
        <v>0</v>
      </c>
      <c r="K237" s="163"/>
      <c r="L237" s="23"/>
      <c r="M237" s="168"/>
      <c r="N237" s="169" t="s">
        <v>40</v>
      </c>
      <c r="O237" s="60"/>
      <c r="P237" s="170" t="n">
        <f aca="false">O237*H237</f>
        <v>0</v>
      </c>
      <c r="Q237" s="170" t="n">
        <v>0</v>
      </c>
      <c r="R237" s="170" t="n">
        <f aca="false">Q237*H237</f>
        <v>0</v>
      </c>
      <c r="S237" s="170" t="n">
        <v>0</v>
      </c>
      <c r="T237" s="171" t="n">
        <f aca="false">S237*H237</f>
        <v>0</v>
      </c>
      <c r="U237" s="22"/>
      <c r="V237" s="22"/>
      <c r="W237" s="22"/>
      <c r="X237" s="22"/>
      <c r="Y237" s="22"/>
      <c r="Z237" s="22"/>
      <c r="AA237" s="22"/>
      <c r="AB237" s="22"/>
      <c r="AC237" s="22"/>
      <c r="AD237" s="22"/>
      <c r="AE237" s="22"/>
      <c r="AR237" s="172" t="s">
        <v>205</v>
      </c>
      <c r="AT237" s="172" t="s">
        <v>127</v>
      </c>
      <c r="AU237" s="172" t="s">
        <v>133</v>
      </c>
      <c r="AY237" s="3" t="s">
        <v>124</v>
      </c>
      <c r="BE237" s="173" t="n">
        <f aca="false">IF(N237="základní",J237,0)</f>
        <v>0</v>
      </c>
      <c r="BF237" s="173" t="n">
        <f aca="false">IF(N237="snížená",J237,0)</f>
        <v>0</v>
      </c>
      <c r="BG237" s="173" t="n">
        <f aca="false">IF(N237="zákl. přenesená",J237,0)</f>
        <v>0</v>
      </c>
      <c r="BH237" s="173" t="n">
        <f aca="false">IF(N237="sníž. přenesená",J237,0)</f>
        <v>0</v>
      </c>
      <c r="BI237" s="173" t="n">
        <f aca="false">IF(N237="nulová",J237,0)</f>
        <v>0</v>
      </c>
      <c r="BJ237" s="3" t="s">
        <v>133</v>
      </c>
      <c r="BK237" s="173" t="n">
        <f aca="false">ROUND(I237*H237,2)</f>
        <v>0</v>
      </c>
      <c r="BL237" s="3" t="s">
        <v>205</v>
      </c>
      <c r="BM237" s="172" t="s">
        <v>422</v>
      </c>
    </row>
    <row r="238" s="27" customFormat="true" ht="37.8" hidden="false" customHeight="true" outlineLevel="0" collapsed="false">
      <c r="A238" s="22"/>
      <c r="B238" s="160"/>
      <c r="C238" s="161" t="s">
        <v>423</v>
      </c>
      <c r="D238" s="161" t="s">
        <v>127</v>
      </c>
      <c r="E238" s="162" t="s">
        <v>424</v>
      </c>
      <c r="F238" s="163" t="s">
        <v>425</v>
      </c>
      <c r="G238" s="164" t="s">
        <v>160</v>
      </c>
      <c r="H238" s="165" t="n">
        <v>2</v>
      </c>
      <c r="I238" s="166"/>
      <c r="J238" s="167" t="n">
        <f aca="false">ROUND(I238*H238,2)</f>
        <v>0</v>
      </c>
      <c r="K238" s="163"/>
      <c r="L238" s="23"/>
      <c r="M238" s="168"/>
      <c r="N238" s="169" t="s">
        <v>40</v>
      </c>
      <c r="O238" s="60"/>
      <c r="P238" s="170" t="n">
        <f aca="false">O238*H238</f>
        <v>0</v>
      </c>
      <c r="Q238" s="170" t="n">
        <v>0</v>
      </c>
      <c r="R238" s="170" t="n">
        <f aca="false">Q238*H238</f>
        <v>0</v>
      </c>
      <c r="S238" s="170" t="n">
        <v>0.0018</v>
      </c>
      <c r="T238" s="171" t="n">
        <f aca="false">S238*H238</f>
        <v>0.0036</v>
      </c>
      <c r="U238" s="22"/>
      <c r="V238" s="22"/>
      <c r="W238" s="22"/>
      <c r="X238" s="22"/>
      <c r="Y238" s="22"/>
      <c r="Z238" s="22"/>
      <c r="AA238" s="22"/>
      <c r="AB238" s="22"/>
      <c r="AC238" s="22"/>
      <c r="AD238" s="22"/>
      <c r="AE238" s="22"/>
      <c r="AR238" s="172" t="s">
        <v>205</v>
      </c>
      <c r="AT238" s="172" t="s">
        <v>127</v>
      </c>
      <c r="AU238" s="172" t="s">
        <v>133</v>
      </c>
      <c r="AY238" s="3" t="s">
        <v>124</v>
      </c>
      <c r="BE238" s="173" t="n">
        <f aca="false">IF(N238="základní",J238,0)</f>
        <v>0</v>
      </c>
      <c r="BF238" s="173" t="n">
        <f aca="false">IF(N238="snížená",J238,0)</f>
        <v>0</v>
      </c>
      <c r="BG238" s="173" t="n">
        <f aca="false">IF(N238="zákl. přenesená",J238,0)</f>
        <v>0</v>
      </c>
      <c r="BH238" s="173" t="n">
        <f aca="false">IF(N238="sníž. přenesená",J238,0)</f>
        <v>0</v>
      </c>
      <c r="BI238" s="173" t="n">
        <f aca="false">IF(N238="nulová",J238,0)</f>
        <v>0</v>
      </c>
      <c r="BJ238" s="3" t="s">
        <v>133</v>
      </c>
      <c r="BK238" s="173" t="n">
        <f aca="false">ROUND(I238*H238,2)</f>
        <v>0</v>
      </c>
      <c r="BL238" s="3" t="s">
        <v>205</v>
      </c>
      <c r="BM238" s="172" t="s">
        <v>426</v>
      </c>
    </row>
    <row r="239" s="27" customFormat="true" ht="24.15" hidden="false" customHeight="true" outlineLevel="0" collapsed="false">
      <c r="A239" s="22"/>
      <c r="B239" s="160"/>
      <c r="C239" s="161" t="s">
        <v>427</v>
      </c>
      <c r="D239" s="161" t="s">
        <v>127</v>
      </c>
      <c r="E239" s="162" t="s">
        <v>428</v>
      </c>
      <c r="F239" s="163" t="s">
        <v>429</v>
      </c>
      <c r="G239" s="164" t="s">
        <v>160</v>
      </c>
      <c r="H239" s="165" t="n">
        <v>1</v>
      </c>
      <c r="I239" s="166"/>
      <c r="J239" s="167" t="n">
        <f aca="false">ROUND(I239*H239,2)</f>
        <v>0</v>
      </c>
      <c r="K239" s="163"/>
      <c r="L239" s="23"/>
      <c r="M239" s="168"/>
      <c r="N239" s="169" t="s">
        <v>40</v>
      </c>
      <c r="O239" s="60"/>
      <c r="P239" s="170" t="n">
        <f aca="false">O239*H239</f>
        <v>0</v>
      </c>
      <c r="Q239" s="170" t="n">
        <v>0</v>
      </c>
      <c r="R239" s="170" t="n">
        <f aca="false">Q239*H239</f>
        <v>0</v>
      </c>
      <c r="S239" s="170" t="n">
        <v>0.0018</v>
      </c>
      <c r="T239" s="171" t="n">
        <f aca="false">S239*H239</f>
        <v>0.0018</v>
      </c>
      <c r="U239" s="22"/>
      <c r="V239" s="22"/>
      <c r="W239" s="22"/>
      <c r="X239" s="22"/>
      <c r="Y239" s="22"/>
      <c r="Z239" s="22"/>
      <c r="AA239" s="22"/>
      <c r="AB239" s="22"/>
      <c r="AC239" s="22"/>
      <c r="AD239" s="22"/>
      <c r="AE239" s="22"/>
      <c r="AR239" s="172" t="s">
        <v>205</v>
      </c>
      <c r="AT239" s="172" t="s">
        <v>127</v>
      </c>
      <c r="AU239" s="172" t="s">
        <v>133</v>
      </c>
      <c r="AY239" s="3" t="s">
        <v>124</v>
      </c>
      <c r="BE239" s="173" t="n">
        <f aca="false">IF(N239="základní",J239,0)</f>
        <v>0</v>
      </c>
      <c r="BF239" s="173" t="n">
        <f aca="false">IF(N239="snížená",J239,0)</f>
        <v>0</v>
      </c>
      <c r="BG239" s="173" t="n">
        <f aca="false">IF(N239="zákl. přenesená",J239,0)</f>
        <v>0</v>
      </c>
      <c r="BH239" s="173" t="n">
        <f aca="false">IF(N239="sníž. přenesená",J239,0)</f>
        <v>0</v>
      </c>
      <c r="BI239" s="173" t="n">
        <f aca="false">IF(N239="nulová",J239,0)</f>
        <v>0</v>
      </c>
      <c r="BJ239" s="3" t="s">
        <v>133</v>
      </c>
      <c r="BK239" s="173" t="n">
        <f aca="false">ROUND(I239*H239,2)</f>
        <v>0</v>
      </c>
      <c r="BL239" s="3" t="s">
        <v>205</v>
      </c>
      <c r="BM239" s="172" t="s">
        <v>430</v>
      </c>
    </row>
    <row r="240" s="27" customFormat="true" ht="24.15" hidden="false" customHeight="true" outlineLevel="0" collapsed="false">
      <c r="A240" s="22"/>
      <c r="B240" s="160"/>
      <c r="C240" s="161" t="s">
        <v>431</v>
      </c>
      <c r="D240" s="161" t="s">
        <v>127</v>
      </c>
      <c r="E240" s="162" t="s">
        <v>432</v>
      </c>
      <c r="F240" s="163" t="s">
        <v>433</v>
      </c>
      <c r="G240" s="164" t="s">
        <v>160</v>
      </c>
      <c r="H240" s="165" t="n">
        <v>1</v>
      </c>
      <c r="I240" s="166"/>
      <c r="J240" s="167" t="n">
        <f aca="false">ROUND(I240*H240,2)</f>
        <v>0</v>
      </c>
      <c r="K240" s="163"/>
      <c r="L240" s="23"/>
      <c r="M240" s="168"/>
      <c r="N240" s="169" t="s">
        <v>40</v>
      </c>
      <c r="O240" s="60"/>
      <c r="P240" s="170" t="n">
        <f aca="false">O240*H240</f>
        <v>0</v>
      </c>
      <c r="Q240" s="170" t="n">
        <v>0</v>
      </c>
      <c r="R240" s="170" t="n">
        <f aca="false">Q240*H240</f>
        <v>0</v>
      </c>
      <c r="S240" s="170" t="n">
        <v>0.0018</v>
      </c>
      <c r="T240" s="171" t="n">
        <f aca="false">S240*H240</f>
        <v>0.0018</v>
      </c>
      <c r="U240" s="22"/>
      <c r="V240" s="22"/>
      <c r="W240" s="22"/>
      <c r="X240" s="22"/>
      <c r="Y240" s="22"/>
      <c r="Z240" s="22"/>
      <c r="AA240" s="22"/>
      <c r="AB240" s="22"/>
      <c r="AC240" s="22"/>
      <c r="AD240" s="22"/>
      <c r="AE240" s="22"/>
      <c r="AR240" s="172" t="s">
        <v>205</v>
      </c>
      <c r="AT240" s="172" t="s">
        <v>127</v>
      </c>
      <c r="AU240" s="172" t="s">
        <v>133</v>
      </c>
      <c r="AY240" s="3" t="s">
        <v>124</v>
      </c>
      <c r="BE240" s="173" t="n">
        <f aca="false">IF(N240="základní",J240,0)</f>
        <v>0</v>
      </c>
      <c r="BF240" s="173" t="n">
        <f aca="false">IF(N240="snížená",J240,0)</f>
        <v>0</v>
      </c>
      <c r="BG240" s="173" t="n">
        <f aca="false">IF(N240="zákl. přenesená",J240,0)</f>
        <v>0</v>
      </c>
      <c r="BH240" s="173" t="n">
        <f aca="false">IF(N240="sníž. přenesená",J240,0)</f>
        <v>0</v>
      </c>
      <c r="BI240" s="173" t="n">
        <f aca="false">IF(N240="nulová",J240,0)</f>
        <v>0</v>
      </c>
      <c r="BJ240" s="3" t="s">
        <v>133</v>
      </c>
      <c r="BK240" s="173" t="n">
        <f aca="false">ROUND(I240*H240,2)</f>
        <v>0</v>
      </c>
      <c r="BL240" s="3" t="s">
        <v>205</v>
      </c>
      <c r="BM240" s="172" t="s">
        <v>434</v>
      </c>
    </row>
    <row r="241" s="27" customFormat="true" ht="37.8" hidden="false" customHeight="true" outlineLevel="0" collapsed="false">
      <c r="A241" s="22"/>
      <c r="B241" s="160"/>
      <c r="C241" s="161" t="s">
        <v>435</v>
      </c>
      <c r="D241" s="161" t="s">
        <v>127</v>
      </c>
      <c r="E241" s="162" t="s">
        <v>436</v>
      </c>
      <c r="F241" s="163" t="s">
        <v>437</v>
      </c>
      <c r="G241" s="164" t="s">
        <v>183</v>
      </c>
      <c r="H241" s="165" t="n">
        <v>1</v>
      </c>
      <c r="I241" s="166"/>
      <c r="J241" s="167" t="n">
        <f aca="false">ROUND(I241*H241,2)</f>
        <v>0</v>
      </c>
      <c r="K241" s="163"/>
      <c r="L241" s="23"/>
      <c r="M241" s="168"/>
      <c r="N241" s="169" t="s">
        <v>40</v>
      </c>
      <c r="O241" s="60"/>
      <c r="P241" s="170" t="n">
        <f aca="false">O241*H241</f>
        <v>0</v>
      </c>
      <c r="Q241" s="170" t="n">
        <v>0</v>
      </c>
      <c r="R241" s="170" t="n">
        <f aca="false">Q241*H241</f>
        <v>0</v>
      </c>
      <c r="S241" s="170" t="n">
        <v>0.0018</v>
      </c>
      <c r="T241" s="171" t="n">
        <f aca="false">S241*H241</f>
        <v>0.0018</v>
      </c>
      <c r="U241" s="22"/>
      <c r="V241" s="22"/>
      <c r="W241" s="22"/>
      <c r="X241" s="22"/>
      <c r="Y241" s="22"/>
      <c r="Z241" s="22"/>
      <c r="AA241" s="22"/>
      <c r="AB241" s="22"/>
      <c r="AC241" s="22"/>
      <c r="AD241" s="22"/>
      <c r="AE241" s="22"/>
      <c r="AR241" s="172" t="s">
        <v>205</v>
      </c>
      <c r="AT241" s="172" t="s">
        <v>127</v>
      </c>
      <c r="AU241" s="172" t="s">
        <v>133</v>
      </c>
      <c r="AY241" s="3" t="s">
        <v>124</v>
      </c>
      <c r="BE241" s="173" t="n">
        <f aca="false">IF(N241="základní",J241,0)</f>
        <v>0</v>
      </c>
      <c r="BF241" s="173" t="n">
        <f aca="false">IF(N241="snížená",J241,0)</f>
        <v>0</v>
      </c>
      <c r="BG241" s="173" t="n">
        <f aca="false">IF(N241="zákl. přenesená",J241,0)</f>
        <v>0</v>
      </c>
      <c r="BH241" s="173" t="n">
        <f aca="false">IF(N241="sníž. přenesená",J241,0)</f>
        <v>0</v>
      </c>
      <c r="BI241" s="173" t="n">
        <f aca="false">IF(N241="nulová",J241,0)</f>
        <v>0</v>
      </c>
      <c r="BJ241" s="3" t="s">
        <v>133</v>
      </c>
      <c r="BK241" s="173" t="n">
        <f aca="false">ROUND(I241*H241,2)</f>
        <v>0</v>
      </c>
      <c r="BL241" s="3" t="s">
        <v>205</v>
      </c>
      <c r="BM241" s="172" t="s">
        <v>438</v>
      </c>
    </row>
    <row r="242" s="27" customFormat="true" ht="21.75" hidden="false" customHeight="true" outlineLevel="0" collapsed="false">
      <c r="A242" s="22"/>
      <c r="B242" s="160"/>
      <c r="C242" s="161" t="s">
        <v>439</v>
      </c>
      <c r="D242" s="161" t="s">
        <v>127</v>
      </c>
      <c r="E242" s="162" t="s">
        <v>440</v>
      </c>
      <c r="F242" s="163" t="s">
        <v>441</v>
      </c>
      <c r="G242" s="164" t="s">
        <v>183</v>
      </c>
      <c r="H242" s="165" t="n">
        <v>1</v>
      </c>
      <c r="I242" s="166"/>
      <c r="J242" s="167" t="n">
        <f aca="false">ROUND(I242*H242,2)</f>
        <v>0</v>
      </c>
      <c r="K242" s="163"/>
      <c r="L242" s="23"/>
      <c r="M242" s="168"/>
      <c r="N242" s="169" t="s">
        <v>40</v>
      </c>
      <c r="O242" s="60"/>
      <c r="P242" s="170" t="n">
        <f aca="false">O242*H242</f>
        <v>0</v>
      </c>
      <c r="Q242" s="170" t="n">
        <v>0</v>
      </c>
      <c r="R242" s="170" t="n">
        <f aca="false">Q242*H242</f>
        <v>0</v>
      </c>
      <c r="S242" s="170" t="n">
        <v>0.0018</v>
      </c>
      <c r="T242" s="171" t="n">
        <f aca="false">S242*H242</f>
        <v>0.0018</v>
      </c>
      <c r="U242" s="22"/>
      <c r="V242" s="22"/>
      <c r="W242" s="22"/>
      <c r="X242" s="22"/>
      <c r="Y242" s="22"/>
      <c r="Z242" s="22"/>
      <c r="AA242" s="22"/>
      <c r="AB242" s="22"/>
      <c r="AC242" s="22"/>
      <c r="AD242" s="22"/>
      <c r="AE242" s="22"/>
      <c r="AR242" s="172" t="s">
        <v>205</v>
      </c>
      <c r="AT242" s="172" t="s">
        <v>127</v>
      </c>
      <c r="AU242" s="172" t="s">
        <v>133</v>
      </c>
      <c r="AY242" s="3" t="s">
        <v>124</v>
      </c>
      <c r="BE242" s="173" t="n">
        <f aca="false">IF(N242="základní",J242,0)</f>
        <v>0</v>
      </c>
      <c r="BF242" s="173" t="n">
        <f aca="false">IF(N242="snížená",J242,0)</f>
        <v>0</v>
      </c>
      <c r="BG242" s="173" t="n">
        <f aca="false">IF(N242="zákl. přenesená",J242,0)</f>
        <v>0</v>
      </c>
      <c r="BH242" s="173" t="n">
        <f aca="false">IF(N242="sníž. přenesená",J242,0)</f>
        <v>0</v>
      </c>
      <c r="BI242" s="173" t="n">
        <f aca="false">IF(N242="nulová",J242,0)</f>
        <v>0</v>
      </c>
      <c r="BJ242" s="3" t="s">
        <v>133</v>
      </c>
      <c r="BK242" s="173" t="n">
        <f aca="false">ROUND(I242*H242,2)</f>
        <v>0</v>
      </c>
      <c r="BL242" s="3" t="s">
        <v>205</v>
      </c>
      <c r="BM242" s="172" t="s">
        <v>442</v>
      </c>
    </row>
    <row r="243" s="27" customFormat="true" ht="24.15" hidden="false" customHeight="true" outlineLevel="0" collapsed="false">
      <c r="A243" s="22"/>
      <c r="B243" s="160"/>
      <c r="C243" s="161" t="s">
        <v>443</v>
      </c>
      <c r="D243" s="161" t="s">
        <v>127</v>
      </c>
      <c r="E243" s="162" t="s">
        <v>444</v>
      </c>
      <c r="F243" s="163" t="s">
        <v>445</v>
      </c>
      <c r="G243" s="164" t="s">
        <v>255</v>
      </c>
      <c r="H243" s="194"/>
      <c r="I243" s="166"/>
      <c r="J243" s="167" t="n">
        <f aca="false">ROUND(I243*H243,2)</f>
        <v>0</v>
      </c>
      <c r="K243" s="163" t="s">
        <v>131</v>
      </c>
      <c r="L243" s="23"/>
      <c r="M243" s="168"/>
      <c r="N243" s="169" t="s">
        <v>40</v>
      </c>
      <c r="O243" s="60"/>
      <c r="P243" s="170" t="n">
        <f aca="false">O243*H243</f>
        <v>0</v>
      </c>
      <c r="Q243" s="170" t="n">
        <v>0</v>
      </c>
      <c r="R243" s="170" t="n">
        <f aca="false">Q243*H243</f>
        <v>0</v>
      </c>
      <c r="S243" s="170" t="n">
        <v>0</v>
      </c>
      <c r="T243" s="171" t="n">
        <f aca="false">S243*H243</f>
        <v>0</v>
      </c>
      <c r="U243" s="22"/>
      <c r="V243" s="22"/>
      <c r="W243" s="22"/>
      <c r="X243" s="22"/>
      <c r="Y243" s="22"/>
      <c r="Z243" s="22"/>
      <c r="AA243" s="22"/>
      <c r="AB243" s="22"/>
      <c r="AC243" s="22"/>
      <c r="AD243" s="22"/>
      <c r="AE243" s="22"/>
      <c r="AR243" s="172" t="s">
        <v>205</v>
      </c>
      <c r="AT243" s="172" t="s">
        <v>127</v>
      </c>
      <c r="AU243" s="172" t="s">
        <v>133</v>
      </c>
      <c r="AY243" s="3" t="s">
        <v>124</v>
      </c>
      <c r="BE243" s="173" t="n">
        <f aca="false">IF(N243="základní",J243,0)</f>
        <v>0</v>
      </c>
      <c r="BF243" s="173" t="n">
        <f aca="false">IF(N243="snížená",J243,0)</f>
        <v>0</v>
      </c>
      <c r="BG243" s="173" t="n">
        <f aca="false">IF(N243="zákl. přenesená",J243,0)</f>
        <v>0</v>
      </c>
      <c r="BH243" s="173" t="n">
        <f aca="false">IF(N243="sníž. přenesená",J243,0)</f>
        <v>0</v>
      </c>
      <c r="BI243" s="173" t="n">
        <f aca="false">IF(N243="nulová",J243,0)</f>
        <v>0</v>
      </c>
      <c r="BJ243" s="3" t="s">
        <v>133</v>
      </c>
      <c r="BK243" s="173" t="n">
        <f aca="false">ROUND(I243*H243,2)</f>
        <v>0</v>
      </c>
      <c r="BL243" s="3" t="s">
        <v>205</v>
      </c>
      <c r="BM243" s="172" t="s">
        <v>446</v>
      </c>
    </row>
    <row r="244" s="146" customFormat="true" ht="22.8" hidden="false" customHeight="true" outlineLevel="0" collapsed="false">
      <c r="B244" s="147"/>
      <c r="D244" s="148" t="s">
        <v>73</v>
      </c>
      <c r="E244" s="158" t="s">
        <v>447</v>
      </c>
      <c r="F244" s="158" t="s">
        <v>448</v>
      </c>
      <c r="I244" s="150"/>
      <c r="J244" s="159" t="n">
        <f aca="false">BK244</f>
        <v>0</v>
      </c>
      <c r="L244" s="147"/>
      <c r="M244" s="152"/>
      <c r="N244" s="153"/>
      <c r="O244" s="153"/>
      <c r="P244" s="154" t="n">
        <f aca="false">SUM(P245:P259)</f>
        <v>0</v>
      </c>
      <c r="Q244" s="153"/>
      <c r="R244" s="154" t="n">
        <f aca="false">SUM(R245:R259)</f>
        <v>0.4181736</v>
      </c>
      <c r="S244" s="153"/>
      <c r="T244" s="155" t="n">
        <f aca="false">SUM(T245:T259)</f>
        <v>0.134125</v>
      </c>
      <c r="AR244" s="148" t="s">
        <v>133</v>
      </c>
      <c r="AT244" s="156" t="s">
        <v>73</v>
      </c>
      <c r="AU244" s="156" t="s">
        <v>79</v>
      </c>
      <c r="AY244" s="148" t="s">
        <v>124</v>
      </c>
      <c r="BK244" s="157" t="n">
        <f aca="false">SUM(BK245:BK259)</f>
        <v>0</v>
      </c>
    </row>
    <row r="245" s="27" customFormat="true" ht="24.15" hidden="false" customHeight="true" outlineLevel="0" collapsed="false">
      <c r="A245" s="22"/>
      <c r="B245" s="160"/>
      <c r="C245" s="161" t="s">
        <v>449</v>
      </c>
      <c r="D245" s="161" t="s">
        <v>127</v>
      </c>
      <c r="E245" s="162" t="s">
        <v>450</v>
      </c>
      <c r="F245" s="163" t="s">
        <v>451</v>
      </c>
      <c r="G245" s="164" t="s">
        <v>130</v>
      </c>
      <c r="H245" s="165" t="n">
        <v>53.65</v>
      </c>
      <c r="I245" s="166"/>
      <c r="J245" s="167" t="n">
        <f aca="false">ROUND(I245*H245,2)</f>
        <v>0</v>
      </c>
      <c r="K245" s="163" t="s">
        <v>131</v>
      </c>
      <c r="L245" s="23"/>
      <c r="M245" s="168"/>
      <c r="N245" s="169" t="s">
        <v>40</v>
      </c>
      <c r="O245" s="60"/>
      <c r="P245" s="170" t="n">
        <f aca="false">O245*H245</f>
        <v>0</v>
      </c>
      <c r="Q245" s="170" t="n">
        <v>0</v>
      </c>
      <c r="R245" s="170" t="n">
        <f aca="false">Q245*H245</f>
        <v>0</v>
      </c>
      <c r="S245" s="170" t="n">
        <v>0</v>
      </c>
      <c r="T245" s="171" t="n">
        <f aca="false">S245*H245</f>
        <v>0</v>
      </c>
      <c r="U245" s="22"/>
      <c r="V245" s="22"/>
      <c r="W245" s="22"/>
      <c r="X245" s="22"/>
      <c r="Y245" s="22"/>
      <c r="Z245" s="22"/>
      <c r="AA245" s="22"/>
      <c r="AB245" s="22"/>
      <c r="AC245" s="22"/>
      <c r="AD245" s="22"/>
      <c r="AE245" s="22"/>
      <c r="AR245" s="172" t="s">
        <v>205</v>
      </c>
      <c r="AT245" s="172" t="s">
        <v>127</v>
      </c>
      <c r="AU245" s="172" t="s">
        <v>133</v>
      </c>
      <c r="AY245" s="3" t="s">
        <v>124</v>
      </c>
      <c r="BE245" s="173" t="n">
        <f aca="false">IF(N245="základní",J245,0)</f>
        <v>0</v>
      </c>
      <c r="BF245" s="173" t="n">
        <f aca="false">IF(N245="snížená",J245,0)</f>
        <v>0</v>
      </c>
      <c r="BG245" s="173" t="n">
        <f aca="false">IF(N245="zákl. přenesená",J245,0)</f>
        <v>0</v>
      </c>
      <c r="BH245" s="173" t="n">
        <f aca="false">IF(N245="sníž. přenesená",J245,0)</f>
        <v>0</v>
      </c>
      <c r="BI245" s="173" t="n">
        <f aca="false">IF(N245="nulová",J245,0)</f>
        <v>0</v>
      </c>
      <c r="BJ245" s="3" t="s">
        <v>133</v>
      </c>
      <c r="BK245" s="173" t="n">
        <f aca="false">ROUND(I245*H245,2)</f>
        <v>0</v>
      </c>
      <c r="BL245" s="3" t="s">
        <v>205</v>
      </c>
      <c r="BM245" s="172" t="s">
        <v>452</v>
      </c>
    </row>
    <row r="246" s="27" customFormat="true" ht="16.5" hidden="false" customHeight="true" outlineLevel="0" collapsed="false">
      <c r="A246" s="22"/>
      <c r="B246" s="160"/>
      <c r="C246" s="161" t="s">
        <v>453</v>
      </c>
      <c r="D246" s="161" t="s">
        <v>127</v>
      </c>
      <c r="E246" s="162" t="s">
        <v>454</v>
      </c>
      <c r="F246" s="163" t="s">
        <v>455</v>
      </c>
      <c r="G246" s="164" t="s">
        <v>130</v>
      </c>
      <c r="H246" s="165" t="n">
        <v>53.65</v>
      </c>
      <c r="I246" s="166"/>
      <c r="J246" s="167" t="n">
        <f aca="false">ROUND(I246*H246,2)</f>
        <v>0</v>
      </c>
      <c r="K246" s="163" t="s">
        <v>131</v>
      </c>
      <c r="L246" s="23"/>
      <c r="M246" s="168"/>
      <c r="N246" s="169" t="s">
        <v>40</v>
      </c>
      <c r="O246" s="60"/>
      <c r="P246" s="170" t="n">
        <f aca="false">O246*H246</f>
        <v>0</v>
      </c>
      <c r="Q246" s="170" t="n">
        <v>0</v>
      </c>
      <c r="R246" s="170" t="n">
        <f aca="false">Q246*H246</f>
        <v>0</v>
      </c>
      <c r="S246" s="170" t="n">
        <v>0</v>
      </c>
      <c r="T246" s="171" t="n">
        <f aca="false">S246*H246</f>
        <v>0</v>
      </c>
      <c r="U246" s="22"/>
      <c r="V246" s="22"/>
      <c r="W246" s="22"/>
      <c r="X246" s="22"/>
      <c r="Y246" s="22"/>
      <c r="Z246" s="22"/>
      <c r="AA246" s="22"/>
      <c r="AB246" s="22"/>
      <c r="AC246" s="22"/>
      <c r="AD246" s="22"/>
      <c r="AE246" s="22"/>
      <c r="AR246" s="172" t="s">
        <v>205</v>
      </c>
      <c r="AT246" s="172" t="s">
        <v>127</v>
      </c>
      <c r="AU246" s="172" t="s">
        <v>133</v>
      </c>
      <c r="AY246" s="3" t="s">
        <v>124</v>
      </c>
      <c r="BE246" s="173" t="n">
        <f aca="false">IF(N246="základní",J246,0)</f>
        <v>0</v>
      </c>
      <c r="BF246" s="173" t="n">
        <f aca="false">IF(N246="snížená",J246,0)</f>
        <v>0</v>
      </c>
      <c r="BG246" s="173" t="n">
        <f aca="false">IF(N246="zákl. přenesená",J246,0)</f>
        <v>0</v>
      </c>
      <c r="BH246" s="173" t="n">
        <f aca="false">IF(N246="sníž. přenesená",J246,0)</f>
        <v>0</v>
      </c>
      <c r="BI246" s="173" t="n">
        <f aca="false">IF(N246="nulová",J246,0)</f>
        <v>0</v>
      </c>
      <c r="BJ246" s="3" t="s">
        <v>133</v>
      </c>
      <c r="BK246" s="173" t="n">
        <f aca="false">ROUND(I246*H246,2)</f>
        <v>0</v>
      </c>
      <c r="BL246" s="3" t="s">
        <v>205</v>
      </c>
      <c r="BM246" s="172" t="s">
        <v>456</v>
      </c>
    </row>
    <row r="247" s="174" customFormat="true" ht="12.8" hidden="false" customHeight="false" outlineLevel="0" collapsed="false">
      <c r="B247" s="175"/>
      <c r="D247" s="176" t="s">
        <v>135</v>
      </c>
      <c r="E247" s="177"/>
      <c r="F247" s="178" t="s">
        <v>457</v>
      </c>
      <c r="H247" s="179" t="n">
        <v>53.65</v>
      </c>
      <c r="I247" s="180"/>
      <c r="L247" s="175"/>
      <c r="M247" s="181"/>
      <c r="N247" s="182"/>
      <c r="O247" s="182"/>
      <c r="P247" s="182"/>
      <c r="Q247" s="182"/>
      <c r="R247" s="182"/>
      <c r="S247" s="182"/>
      <c r="T247" s="183"/>
      <c r="AT247" s="177" t="s">
        <v>135</v>
      </c>
      <c r="AU247" s="177" t="s">
        <v>133</v>
      </c>
      <c r="AV247" s="174" t="s">
        <v>133</v>
      </c>
      <c r="AW247" s="174" t="s">
        <v>31</v>
      </c>
      <c r="AX247" s="174" t="s">
        <v>79</v>
      </c>
      <c r="AY247" s="177" t="s">
        <v>124</v>
      </c>
    </row>
    <row r="248" s="27" customFormat="true" ht="24.15" hidden="false" customHeight="true" outlineLevel="0" collapsed="false">
      <c r="A248" s="22"/>
      <c r="B248" s="160"/>
      <c r="C248" s="161" t="s">
        <v>458</v>
      </c>
      <c r="D248" s="161" t="s">
        <v>127</v>
      </c>
      <c r="E248" s="162" t="s">
        <v>459</v>
      </c>
      <c r="F248" s="163" t="s">
        <v>460</v>
      </c>
      <c r="G248" s="164" t="s">
        <v>130</v>
      </c>
      <c r="H248" s="165" t="n">
        <v>53.65</v>
      </c>
      <c r="I248" s="166"/>
      <c r="J248" s="167" t="n">
        <f aca="false">ROUND(I248*H248,2)</f>
        <v>0</v>
      </c>
      <c r="K248" s="163" t="s">
        <v>131</v>
      </c>
      <c r="L248" s="23"/>
      <c r="M248" s="168"/>
      <c r="N248" s="169" t="s">
        <v>40</v>
      </c>
      <c r="O248" s="60"/>
      <c r="P248" s="170" t="n">
        <f aca="false">O248*H248</f>
        <v>0</v>
      </c>
      <c r="Q248" s="170" t="n">
        <v>3E-005</v>
      </c>
      <c r="R248" s="170" t="n">
        <f aca="false">Q248*H248</f>
        <v>0.0016095</v>
      </c>
      <c r="S248" s="170" t="n">
        <v>0</v>
      </c>
      <c r="T248" s="171" t="n">
        <f aca="false">S248*H248</f>
        <v>0</v>
      </c>
      <c r="U248" s="22"/>
      <c r="V248" s="22"/>
      <c r="W248" s="22"/>
      <c r="X248" s="22"/>
      <c r="Y248" s="22"/>
      <c r="Z248" s="22"/>
      <c r="AA248" s="22"/>
      <c r="AB248" s="22"/>
      <c r="AC248" s="22"/>
      <c r="AD248" s="22"/>
      <c r="AE248" s="22"/>
      <c r="AR248" s="172" t="s">
        <v>205</v>
      </c>
      <c r="AT248" s="172" t="s">
        <v>127</v>
      </c>
      <c r="AU248" s="172" t="s">
        <v>133</v>
      </c>
      <c r="AY248" s="3" t="s">
        <v>124</v>
      </c>
      <c r="BE248" s="173" t="n">
        <f aca="false">IF(N248="základní",J248,0)</f>
        <v>0</v>
      </c>
      <c r="BF248" s="173" t="n">
        <f aca="false">IF(N248="snížená",J248,0)</f>
        <v>0</v>
      </c>
      <c r="BG248" s="173" t="n">
        <f aca="false">IF(N248="zákl. přenesená",J248,0)</f>
        <v>0</v>
      </c>
      <c r="BH248" s="173" t="n">
        <f aca="false">IF(N248="sníž. přenesená",J248,0)</f>
        <v>0</v>
      </c>
      <c r="BI248" s="173" t="n">
        <f aca="false">IF(N248="nulová",J248,0)</f>
        <v>0</v>
      </c>
      <c r="BJ248" s="3" t="s">
        <v>133</v>
      </c>
      <c r="BK248" s="173" t="n">
        <f aca="false">ROUND(I248*H248,2)</f>
        <v>0</v>
      </c>
      <c r="BL248" s="3" t="s">
        <v>205</v>
      </c>
      <c r="BM248" s="172" t="s">
        <v>461</v>
      </c>
    </row>
    <row r="249" s="27" customFormat="true" ht="33" hidden="false" customHeight="true" outlineLevel="0" collapsed="false">
      <c r="A249" s="22"/>
      <c r="B249" s="160"/>
      <c r="C249" s="161" t="s">
        <v>462</v>
      </c>
      <c r="D249" s="161" t="s">
        <v>127</v>
      </c>
      <c r="E249" s="162" t="s">
        <v>463</v>
      </c>
      <c r="F249" s="163" t="s">
        <v>464</v>
      </c>
      <c r="G249" s="164" t="s">
        <v>130</v>
      </c>
      <c r="H249" s="165" t="n">
        <v>53.65</v>
      </c>
      <c r="I249" s="166"/>
      <c r="J249" s="167" t="n">
        <f aca="false">ROUND(I249*H249,2)</f>
        <v>0</v>
      </c>
      <c r="K249" s="163" t="s">
        <v>131</v>
      </c>
      <c r="L249" s="23"/>
      <c r="M249" s="168"/>
      <c r="N249" s="169" t="s">
        <v>40</v>
      </c>
      <c r="O249" s="60"/>
      <c r="P249" s="170" t="n">
        <f aca="false">O249*H249</f>
        <v>0</v>
      </c>
      <c r="Q249" s="170" t="n">
        <v>0.00455</v>
      </c>
      <c r="R249" s="170" t="n">
        <f aca="false">Q249*H249</f>
        <v>0.2441075</v>
      </c>
      <c r="S249" s="170" t="n">
        <v>0</v>
      </c>
      <c r="T249" s="171" t="n">
        <f aca="false">S249*H249</f>
        <v>0</v>
      </c>
      <c r="U249" s="22"/>
      <c r="V249" s="22"/>
      <c r="W249" s="22"/>
      <c r="X249" s="22"/>
      <c r="Y249" s="22"/>
      <c r="Z249" s="22"/>
      <c r="AA249" s="22"/>
      <c r="AB249" s="22"/>
      <c r="AC249" s="22"/>
      <c r="AD249" s="22"/>
      <c r="AE249" s="22"/>
      <c r="AR249" s="172" t="s">
        <v>205</v>
      </c>
      <c r="AT249" s="172" t="s">
        <v>127</v>
      </c>
      <c r="AU249" s="172" t="s">
        <v>133</v>
      </c>
      <c r="AY249" s="3" t="s">
        <v>124</v>
      </c>
      <c r="BE249" s="173" t="n">
        <f aca="false">IF(N249="základní",J249,0)</f>
        <v>0</v>
      </c>
      <c r="BF249" s="173" t="n">
        <f aca="false">IF(N249="snížená",J249,0)</f>
        <v>0</v>
      </c>
      <c r="BG249" s="173" t="n">
        <f aca="false">IF(N249="zákl. přenesená",J249,0)</f>
        <v>0</v>
      </c>
      <c r="BH249" s="173" t="n">
        <f aca="false">IF(N249="sníž. přenesená",J249,0)</f>
        <v>0</v>
      </c>
      <c r="BI249" s="173" t="n">
        <f aca="false">IF(N249="nulová",J249,0)</f>
        <v>0</v>
      </c>
      <c r="BJ249" s="3" t="s">
        <v>133</v>
      </c>
      <c r="BK249" s="173" t="n">
        <f aca="false">ROUND(I249*H249,2)</f>
        <v>0</v>
      </c>
      <c r="BL249" s="3" t="s">
        <v>205</v>
      </c>
      <c r="BM249" s="172" t="s">
        <v>465</v>
      </c>
    </row>
    <row r="250" s="27" customFormat="true" ht="24.15" hidden="false" customHeight="true" outlineLevel="0" collapsed="false">
      <c r="A250" s="22"/>
      <c r="B250" s="160"/>
      <c r="C250" s="161" t="s">
        <v>466</v>
      </c>
      <c r="D250" s="161" t="s">
        <v>127</v>
      </c>
      <c r="E250" s="162" t="s">
        <v>467</v>
      </c>
      <c r="F250" s="163" t="s">
        <v>468</v>
      </c>
      <c r="G250" s="164" t="s">
        <v>130</v>
      </c>
      <c r="H250" s="165" t="n">
        <v>53.65</v>
      </c>
      <c r="I250" s="166"/>
      <c r="J250" s="167" t="n">
        <f aca="false">ROUND(I250*H250,2)</f>
        <v>0</v>
      </c>
      <c r="K250" s="163" t="s">
        <v>131</v>
      </c>
      <c r="L250" s="23"/>
      <c r="M250" s="168"/>
      <c r="N250" s="169" t="s">
        <v>40</v>
      </c>
      <c r="O250" s="60"/>
      <c r="P250" s="170" t="n">
        <f aca="false">O250*H250</f>
        <v>0</v>
      </c>
      <c r="Q250" s="170" t="n">
        <v>0</v>
      </c>
      <c r="R250" s="170" t="n">
        <f aca="false">Q250*H250</f>
        <v>0</v>
      </c>
      <c r="S250" s="170" t="n">
        <v>0.0025</v>
      </c>
      <c r="T250" s="171" t="n">
        <f aca="false">S250*H250</f>
        <v>0.134125</v>
      </c>
      <c r="U250" s="22"/>
      <c r="V250" s="22"/>
      <c r="W250" s="22"/>
      <c r="X250" s="22"/>
      <c r="Y250" s="22"/>
      <c r="Z250" s="22"/>
      <c r="AA250" s="22"/>
      <c r="AB250" s="22"/>
      <c r="AC250" s="22"/>
      <c r="AD250" s="22"/>
      <c r="AE250" s="22"/>
      <c r="AR250" s="172" t="s">
        <v>205</v>
      </c>
      <c r="AT250" s="172" t="s">
        <v>127</v>
      </c>
      <c r="AU250" s="172" t="s">
        <v>133</v>
      </c>
      <c r="AY250" s="3" t="s">
        <v>124</v>
      </c>
      <c r="BE250" s="173" t="n">
        <f aca="false">IF(N250="základní",J250,0)</f>
        <v>0</v>
      </c>
      <c r="BF250" s="173" t="n">
        <f aca="false">IF(N250="snížená",J250,0)</f>
        <v>0</v>
      </c>
      <c r="BG250" s="173" t="n">
        <f aca="false">IF(N250="zákl. přenesená",J250,0)</f>
        <v>0</v>
      </c>
      <c r="BH250" s="173" t="n">
        <f aca="false">IF(N250="sníž. přenesená",J250,0)</f>
        <v>0</v>
      </c>
      <c r="BI250" s="173" t="n">
        <f aca="false">IF(N250="nulová",J250,0)</f>
        <v>0</v>
      </c>
      <c r="BJ250" s="3" t="s">
        <v>133</v>
      </c>
      <c r="BK250" s="173" t="n">
        <f aca="false">ROUND(I250*H250,2)</f>
        <v>0</v>
      </c>
      <c r="BL250" s="3" t="s">
        <v>205</v>
      </c>
      <c r="BM250" s="172" t="s">
        <v>469</v>
      </c>
    </row>
    <row r="251" s="174" customFormat="true" ht="12.8" hidden="false" customHeight="false" outlineLevel="0" collapsed="false">
      <c r="B251" s="175"/>
      <c r="D251" s="176" t="s">
        <v>135</v>
      </c>
      <c r="E251" s="177"/>
      <c r="F251" s="178" t="s">
        <v>457</v>
      </c>
      <c r="H251" s="179" t="n">
        <v>53.65</v>
      </c>
      <c r="I251" s="180"/>
      <c r="L251" s="175"/>
      <c r="M251" s="181"/>
      <c r="N251" s="182"/>
      <c r="O251" s="182"/>
      <c r="P251" s="182"/>
      <c r="Q251" s="182"/>
      <c r="R251" s="182"/>
      <c r="S251" s="182"/>
      <c r="T251" s="183"/>
      <c r="AT251" s="177" t="s">
        <v>135</v>
      </c>
      <c r="AU251" s="177" t="s">
        <v>133</v>
      </c>
      <c r="AV251" s="174" t="s">
        <v>133</v>
      </c>
      <c r="AW251" s="174" t="s">
        <v>31</v>
      </c>
      <c r="AX251" s="174" t="s">
        <v>79</v>
      </c>
      <c r="AY251" s="177" t="s">
        <v>124</v>
      </c>
    </row>
    <row r="252" s="27" customFormat="true" ht="16.5" hidden="false" customHeight="true" outlineLevel="0" collapsed="false">
      <c r="A252" s="22"/>
      <c r="B252" s="160"/>
      <c r="C252" s="161" t="s">
        <v>470</v>
      </c>
      <c r="D252" s="161" t="s">
        <v>127</v>
      </c>
      <c r="E252" s="162" t="s">
        <v>471</v>
      </c>
      <c r="F252" s="163" t="s">
        <v>472</v>
      </c>
      <c r="G252" s="164" t="s">
        <v>130</v>
      </c>
      <c r="H252" s="165" t="n">
        <v>53.65</v>
      </c>
      <c r="I252" s="166"/>
      <c r="J252" s="167" t="n">
        <f aca="false">ROUND(I252*H252,2)</f>
        <v>0</v>
      </c>
      <c r="K252" s="163" t="s">
        <v>131</v>
      </c>
      <c r="L252" s="23"/>
      <c r="M252" s="168"/>
      <c r="N252" s="169" t="s">
        <v>40</v>
      </c>
      <c r="O252" s="60"/>
      <c r="P252" s="170" t="n">
        <f aca="false">O252*H252</f>
        <v>0</v>
      </c>
      <c r="Q252" s="170" t="n">
        <v>0.0003</v>
      </c>
      <c r="R252" s="170" t="n">
        <f aca="false">Q252*H252</f>
        <v>0.016095</v>
      </c>
      <c r="S252" s="170" t="n">
        <v>0</v>
      </c>
      <c r="T252" s="171" t="n">
        <f aca="false">S252*H252</f>
        <v>0</v>
      </c>
      <c r="U252" s="22"/>
      <c r="V252" s="22"/>
      <c r="W252" s="22"/>
      <c r="X252" s="22"/>
      <c r="Y252" s="22"/>
      <c r="Z252" s="22"/>
      <c r="AA252" s="22"/>
      <c r="AB252" s="22"/>
      <c r="AC252" s="22"/>
      <c r="AD252" s="22"/>
      <c r="AE252" s="22"/>
      <c r="AR252" s="172" t="s">
        <v>205</v>
      </c>
      <c r="AT252" s="172" t="s">
        <v>127</v>
      </c>
      <c r="AU252" s="172" t="s">
        <v>133</v>
      </c>
      <c r="AY252" s="3" t="s">
        <v>124</v>
      </c>
      <c r="BE252" s="173" t="n">
        <f aca="false">IF(N252="základní",J252,0)</f>
        <v>0</v>
      </c>
      <c r="BF252" s="173" t="n">
        <f aca="false">IF(N252="snížená",J252,0)</f>
        <v>0</v>
      </c>
      <c r="BG252" s="173" t="n">
        <f aca="false">IF(N252="zákl. přenesená",J252,0)</f>
        <v>0</v>
      </c>
      <c r="BH252" s="173" t="n">
        <f aca="false">IF(N252="sníž. přenesená",J252,0)</f>
        <v>0</v>
      </c>
      <c r="BI252" s="173" t="n">
        <f aca="false">IF(N252="nulová",J252,0)</f>
        <v>0</v>
      </c>
      <c r="BJ252" s="3" t="s">
        <v>133</v>
      </c>
      <c r="BK252" s="173" t="n">
        <f aca="false">ROUND(I252*H252,2)</f>
        <v>0</v>
      </c>
      <c r="BL252" s="3" t="s">
        <v>205</v>
      </c>
      <c r="BM252" s="172" t="s">
        <v>473</v>
      </c>
    </row>
    <row r="253" s="27" customFormat="true" ht="16.5" hidden="false" customHeight="true" outlineLevel="0" collapsed="false">
      <c r="A253" s="22"/>
      <c r="B253" s="160"/>
      <c r="C253" s="195" t="s">
        <v>474</v>
      </c>
      <c r="D253" s="195" t="s">
        <v>355</v>
      </c>
      <c r="E253" s="196" t="s">
        <v>475</v>
      </c>
      <c r="F253" s="197" t="s">
        <v>476</v>
      </c>
      <c r="G253" s="198" t="s">
        <v>130</v>
      </c>
      <c r="H253" s="199" t="n">
        <v>59.015</v>
      </c>
      <c r="I253" s="200"/>
      <c r="J253" s="201" t="n">
        <f aca="false">ROUND(I253*H253,2)</f>
        <v>0</v>
      </c>
      <c r="K253" s="163" t="s">
        <v>131</v>
      </c>
      <c r="L253" s="202"/>
      <c r="M253" s="203"/>
      <c r="N253" s="204" t="s">
        <v>40</v>
      </c>
      <c r="O253" s="60"/>
      <c r="P253" s="170" t="n">
        <f aca="false">O253*H253</f>
        <v>0</v>
      </c>
      <c r="Q253" s="170" t="n">
        <v>0.00264</v>
      </c>
      <c r="R253" s="170" t="n">
        <f aca="false">Q253*H253</f>
        <v>0.1557996</v>
      </c>
      <c r="S253" s="170" t="n">
        <v>0</v>
      </c>
      <c r="T253" s="171" t="n">
        <f aca="false">S253*H253</f>
        <v>0</v>
      </c>
      <c r="U253" s="22"/>
      <c r="V253" s="22"/>
      <c r="W253" s="22"/>
      <c r="X253" s="22"/>
      <c r="Y253" s="22"/>
      <c r="Z253" s="22"/>
      <c r="AA253" s="22"/>
      <c r="AB253" s="22"/>
      <c r="AC253" s="22"/>
      <c r="AD253" s="22"/>
      <c r="AE253" s="22"/>
      <c r="AR253" s="172" t="s">
        <v>284</v>
      </c>
      <c r="AT253" s="172" t="s">
        <v>355</v>
      </c>
      <c r="AU253" s="172" t="s">
        <v>133</v>
      </c>
      <c r="AY253" s="3" t="s">
        <v>124</v>
      </c>
      <c r="BE253" s="173" t="n">
        <f aca="false">IF(N253="základní",J253,0)</f>
        <v>0</v>
      </c>
      <c r="BF253" s="173" t="n">
        <f aca="false">IF(N253="snížená",J253,0)</f>
        <v>0</v>
      </c>
      <c r="BG253" s="173" t="n">
        <f aca="false">IF(N253="zákl. přenesená",J253,0)</f>
        <v>0</v>
      </c>
      <c r="BH253" s="173" t="n">
        <f aca="false">IF(N253="sníž. přenesená",J253,0)</f>
        <v>0</v>
      </c>
      <c r="BI253" s="173" t="n">
        <f aca="false">IF(N253="nulová",J253,0)</f>
        <v>0</v>
      </c>
      <c r="BJ253" s="3" t="s">
        <v>133</v>
      </c>
      <c r="BK253" s="173" t="n">
        <f aca="false">ROUND(I253*H253,2)</f>
        <v>0</v>
      </c>
      <c r="BL253" s="3" t="s">
        <v>205</v>
      </c>
      <c r="BM253" s="172" t="s">
        <v>477</v>
      </c>
    </row>
    <row r="254" s="174" customFormat="true" ht="12.8" hidden="false" customHeight="false" outlineLevel="0" collapsed="false">
      <c r="B254" s="175"/>
      <c r="D254" s="176" t="s">
        <v>135</v>
      </c>
      <c r="F254" s="178" t="s">
        <v>478</v>
      </c>
      <c r="H254" s="179" t="n">
        <v>59.015</v>
      </c>
      <c r="I254" s="180"/>
      <c r="L254" s="175"/>
      <c r="M254" s="181"/>
      <c r="N254" s="182"/>
      <c r="O254" s="182"/>
      <c r="P254" s="182"/>
      <c r="Q254" s="182"/>
      <c r="R254" s="182"/>
      <c r="S254" s="182"/>
      <c r="T254" s="183"/>
      <c r="AT254" s="177" t="s">
        <v>135</v>
      </c>
      <c r="AU254" s="177" t="s">
        <v>133</v>
      </c>
      <c r="AV254" s="174" t="s">
        <v>133</v>
      </c>
      <c r="AW254" s="174" t="s">
        <v>2</v>
      </c>
      <c r="AX254" s="174" t="s">
        <v>79</v>
      </c>
      <c r="AY254" s="177" t="s">
        <v>124</v>
      </c>
    </row>
    <row r="255" s="27" customFormat="true" ht="24.15" hidden="false" customHeight="true" outlineLevel="0" collapsed="false">
      <c r="A255" s="22"/>
      <c r="B255" s="160"/>
      <c r="C255" s="161" t="s">
        <v>479</v>
      </c>
      <c r="D255" s="161" t="s">
        <v>127</v>
      </c>
      <c r="E255" s="162" t="s">
        <v>480</v>
      </c>
      <c r="F255" s="163" t="s">
        <v>481</v>
      </c>
      <c r="G255" s="164" t="s">
        <v>130</v>
      </c>
      <c r="H255" s="165" t="n">
        <v>53.65</v>
      </c>
      <c r="I255" s="166"/>
      <c r="J255" s="167" t="n">
        <f aca="false">ROUND(I255*H255,2)</f>
        <v>0</v>
      </c>
      <c r="K255" s="163"/>
      <c r="L255" s="23"/>
      <c r="M255" s="168"/>
      <c r="N255" s="169" t="s">
        <v>40</v>
      </c>
      <c r="O255" s="60"/>
      <c r="P255" s="170" t="n">
        <f aca="false">O255*H255</f>
        <v>0</v>
      </c>
      <c r="Q255" s="170" t="n">
        <v>0</v>
      </c>
      <c r="R255" s="170" t="n">
        <f aca="false">Q255*H255</f>
        <v>0</v>
      </c>
      <c r="S255" s="170" t="n">
        <v>0</v>
      </c>
      <c r="T255" s="171" t="n">
        <f aca="false">S255*H255</f>
        <v>0</v>
      </c>
      <c r="U255" s="22"/>
      <c r="V255" s="22"/>
      <c r="W255" s="22"/>
      <c r="X255" s="22"/>
      <c r="Y255" s="22"/>
      <c r="Z255" s="22"/>
      <c r="AA255" s="22"/>
      <c r="AB255" s="22"/>
      <c r="AC255" s="22"/>
      <c r="AD255" s="22"/>
      <c r="AE255" s="22"/>
      <c r="AR255" s="172" t="s">
        <v>205</v>
      </c>
      <c r="AT255" s="172" t="s">
        <v>127</v>
      </c>
      <c r="AU255" s="172" t="s">
        <v>133</v>
      </c>
      <c r="AY255" s="3" t="s">
        <v>124</v>
      </c>
      <c r="BE255" s="173" t="n">
        <f aca="false">IF(N255="základní",J255,0)</f>
        <v>0</v>
      </c>
      <c r="BF255" s="173" t="n">
        <f aca="false">IF(N255="snížená",J255,0)</f>
        <v>0</v>
      </c>
      <c r="BG255" s="173" t="n">
        <f aca="false">IF(N255="zákl. přenesená",J255,0)</f>
        <v>0</v>
      </c>
      <c r="BH255" s="173" t="n">
        <f aca="false">IF(N255="sníž. přenesená",J255,0)</f>
        <v>0</v>
      </c>
      <c r="BI255" s="173" t="n">
        <f aca="false">IF(N255="nulová",J255,0)</f>
        <v>0</v>
      </c>
      <c r="BJ255" s="3" t="s">
        <v>133</v>
      </c>
      <c r="BK255" s="173" t="n">
        <f aca="false">ROUND(I255*H255,2)</f>
        <v>0</v>
      </c>
      <c r="BL255" s="3" t="s">
        <v>205</v>
      </c>
      <c r="BM255" s="172" t="s">
        <v>482</v>
      </c>
    </row>
    <row r="256" s="27" customFormat="true" ht="16.5" hidden="false" customHeight="true" outlineLevel="0" collapsed="false">
      <c r="A256" s="22"/>
      <c r="B256" s="160"/>
      <c r="C256" s="161" t="s">
        <v>483</v>
      </c>
      <c r="D256" s="161" t="s">
        <v>127</v>
      </c>
      <c r="E256" s="162" t="s">
        <v>484</v>
      </c>
      <c r="F256" s="163" t="s">
        <v>485</v>
      </c>
      <c r="G256" s="164" t="s">
        <v>486</v>
      </c>
      <c r="H256" s="165" t="n">
        <v>56.2</v>
      </c>
      <c r="I256" s="166"/>
      <c r="J256" s="167" t="n">
        <f aca="false">ROUND(I256*H256,2)</f>
        <v>0</v>
      </c>
      <c r="K256" s="163"/>
      <c r="L256" s="23"/>
      <c r="M256" s="168"/>
      <c r="N256" s="169" t="s">
        <v>40</v>
      </c>
      <c r="O256" s="60"/>
      <c r="P256" s="170" t="n">
        <f aca="false">O256*H256</f>
        <v>0</v>
      </c>
      <c r="Q256" s="170" t="n">
        <v>1E-005</v>
      </c>
      <c r="R256" s="170" t="n">
        <f aca="false">Q256*H256</f>
        <v>0.000562</v>
      </c>
      <c r="S256" s="170" t="n">
        <v>0</v>
      </c>
      <c r="T256" s="171" t="n">
        <f aca="false">S256*H256</f>
        <v>0</v>
      </c>
      <c r="U256" s="22"/>
      <c r="V256" s="22"/>
      <c r="W256" s="22"/>
      <c r="X256" s="22"/>
      <c r="Y256" s="22"/>
      <c r="Z256" s="22"/>
      <c r="AA256" s="22"/>
      <c r="AB256" s="22"/>
      <c r="AC256" s="22"/>
      <c r="AD256" s="22"/>
      <c r="AE256" s="22"/>
      <c r="AR256" s="172" t="s">
        <v>205</v>
      </c>
      <c r="AT256" s="172" t="s">
        <v>127</v>
      </c>
      <c r="AU256" s="172" t="s">
        <v>133</v>
      </c>
      <c r="AY256" s="3" t="s">
        <v>124</v>
      </c>
      <c r="BE256" s="173" t="n">
        <f aca="false">IF(N256="základní",J256,0)</f>
        <v>0</v>
      </c>
      <c r="BF256" s="173" t="n">
        <f aca="false">IF(N256="snížená",J256,0)</f>
        <v>0</v>
      </c>
      <c r="BG256" s="173" t="n">
        <f aca="false">IF(N256="zákl. přenesená",J256,0)</f>
        <v>0</v>
      </c>
      <c r="BH256" s="173" t="n">
        <f aca="false">IF(N256="sníž. přenesená",J256,0)</f>
        <v>0</v>
      </c>
      <c r="BI256" s="173" t="n">
        <f aca="false">IF(N256="nulová",J256,0)</f>
        <v>0</v>
      </c>
      <c r="BJ256" s="3" t="s">
        <v>133</v>
      </c>
      <c r="BK256" s="173" t="n">
        <f aca="false">ROUND(I256*H256,2)</f>
        <v>0</v>
      </c>
      <c r="BL256" s="3" t="s">
        <v>205</v>
      </c>
      <c r="BM256" s="172" t="s">
        <v>487</v>
      </c>
    </row>
    <row r="257" s="174" customFormat="true" ht="12.8" hidden="false" customHeight="false" outlineLevel="0" collapsed="false">
      <c r="B257" s="175"/>
      <c r="D257" s="176" t="s">
        <v>135</v>
      </c>
      <c r="E257" s="177"/>
      <c r="F257" s="178" t="s">
        <v>488</v>
      </c>
      <c r="H257" s="179" t="n">
        <v>56.2</v>
      </c>
      <c r="I257" s="180"/>
      <c r="L257" s="175"/>
      <c r="M257" s="181"/>
      <c r="N257" s="182"/>
      <c r="O257" s="182"/>
      <c r="P257" s="182"/>
      <c r="Q257" s="182"/>
      <c r="R257" s="182"/>
      <c r="S257" s="182"/>
      <c r="T257" s="183"/>
      <c r="AT257" s="177" t="s">
        <v>135</v>
      </c>
      <c r="AU257" s="177" t="s">
        <v>133</v>
      </c>
      <c r="AV257" s="174" t="s">
        <v>133</v>
      </c>
      <c r="AW257" s="174" t="s">
        <v>31</v>
      </c>
      <c r="AX257" s="174" t="s">
        <v>79</v>
      </c>
      <c r="AY257" s="177" t="s">
        <v>124</v>
      </c>
    </row>
    <row r="258" s="27" customFormat="true" ht="16.5" hidden="false" customHeight="true" outlineLevel="0" collapsed="false">
      <c r="A258" s="22"/>
      <c r="B258" s="160"/>
      <c r="C258" s="161" t="s">
        <v>489</v>
      </c>
      <c r="D258" s="161" t="s">
        <v>127</v>
      </c>
      <c r="E258" s="162" t="s">
        <v>490</v>
      </c>
      <c r="F258" s="163" t="s">
        <v>491</v>
      </c>
      <c r="G258" s="164" t="s">
        <v>183</v>
      </c>
      <c r="H258" s="165" t="n">
        <v>4</v>
      </c>
      <c r="I258" s="166"/>
      <c r="J258" s="167" t="n">
        <f aca="false">ROUND(I258*H258,2)</f>
        <v>0</v>
      </c>
      <c r="K258" s="163"/>
      <c r="L258" s="23"/>
      <c r="M258" s="168"/>
      <c r="N258" s="169" t="s">
        <v>40</v>
      </c>
      <c r="O258" s="60"/>
      <c r="P258" s="170" t="n">
        <f aca="false">O258*H258</f>
        <v>0</v>
      </c>
      <c r="Q258" s="170" t="n">
        <v>0</v>
      </c>
      <c r="R258" s="170" t="n">
        <f aca="false">Q258*H258</f>
        <v>0</v>
      </c>
      <c r="S258" s="170" t="n">
        <v>0</v>
      </c>
      <c r="T258" s="171" t="n">
        <f aca="false">S258*H258</f>
        <v>0</v>
      </c>
      <c r="U258" s="22"/>
      <c r="V258" s="22"/>
      <c r="W258" s="22"/>
      <c r="X258" s="22"/>
      <c r="Y258" s="22"/>
      <c r="Z258" s="22"/>
      <c r="AA258" s="22"/>
      <c r="AB258" s="22"/>
      <c r="AC258" s="22"/>
      <c r="AD258" s="22"/>
      <c r="AE258" s="22"/>
      <c r="AR258" s="172" t="s">
        <v>205</v>
      </c>
      <c r="AT258" s="172" t="s">
        <v>127</v>
      </c>
      <c r="AU258" s="172" t="s">
        <v>133</v>
      </c>
      <c r="AY258" s="3" t="s">
        <v>124</v>
      </c>
      <c r="BE258" s="173" t="n">
        <f aca="false">IF(N258="základní",J258,0)</f>
        <v>0</v>
      </c>
      <c r="BF258" s="173" t="n">
        <f aca="false">IF(N258="snížená",J258,0)</f>
        <v>0</v>
      </c>
      <c r="BG258" s="173" t="n">
        <f aca="false">IF(N258="zákl. přenesená",J258,0)</f>
        <v>0</v>
      </c>
      <c r="BH258" s="173" t="n">
        <f aca="false">IF(N258="sníž. přenesená",J258,0)</f>
        <v>0</v>
      </c>
      <c r="BI258" s="173" t="n">
        <f aca="false">IF(N258="nulová",J258,0)</f>
        <v>0</v>
      </c>
      <c r="BJ258" s="3" t="s">
        <v>133</v>
      </c>
      <c r="BK258" s="173" t="n">
        <f aca="false">ROUND(I258*H258,2)</f>
        <v>0</v>
      </c>
      <c r="BL258" s="3" t="s">
        <v>205</v>
      </c>
      <c r="BM258" s="172" t="s">
        <v>492</v>
      </c>
    </row>
    <row r="259" s="27" customFormat="true" ht="24.15" hidden="false" customHeight="true" outlineLevel="0" collapsed="false">
      <c r="A259" s="22"/>
      <c r="B259" s="160"/>
      <c r="C259" s="161" t="s">
        <v>493</v>
      </c>
      <c r="D259" s="161" t="s">
        <v>127</v>
      </c>
      <c r="E259" s="162" t="s">
        <v>494</v>
      </c>
      <c r="F259" s="163" t="s">
        <v>495</v>
      </c>
      <c r="G259" s="164" t="s">
        <v>255</v>
      </c>
      <c r="H259" s="194"/>
      <c r="I259" s="166"/>
      <c r="J259" s="167" t="n">
        <f aca="false">ROUND(I259*H259,2)</f>
        <v>0</v>
      </c>
      <c r="K259" s="163" t="s">
        <v>131</v>
      </c>
      <c r="L259" s="23"/>
      <c r="M259" s="168"/>
      <c r="N259" s="169" t="s">
        <v>40</v>
      </c>
      <c r="O259" s="60"/>
      <c r="P259" s="170" t="n">
        <f aca="false">O259*H259</f>
        <v>0</v>
      </c>
      <c r="Q259" s="170" t="n">
        <v>0</v>
      </c>
      <c r="R259" s="170" t="n">
        <f aca="false">Q259*H259</f>
        <v>0</v>
      </c>
      <c r="S259" s="170" t="n">
        <v>0</v>
      </c>
      <c r="T259" s="171" t="n">
        <f aca="false">S259*H259</f>
        <v>0</v>
      </c>
      <c r="U259" s="22"/>
      <c r="V259" s="22"/>
      <c r="W259" s="22"/>
      <c r="X259" s="22"/>
      <c r="Y259" s="22"/>
      <c r="Z259" s="22"/>
      <c r="AA259" s="22"/>
      <c r="AB259" s="22"/>
      <c r="AC259" s="22"/>
      <c r="AD259" s="22"/>
      <c r="AE259" s="22"/>
      <c r="AR259" s="172" t="s">
        <v>205</v>
      </c>
      <c r="AT259" s="172" t="s">
        <v>127</v>
      </c>
      <c r="AU259" s="172" t="s">
        <v>133</v>
      </c>
      <c r="AY259" s="3" t="s">
        <v>124</v>
      </c>
      <c r="BE259" s="173" t="n">
        <f aca="false">IF(N259="základní",J259,0)</f>
        <v>0</v>
      </c>
      <c r="BF259" s="173" t="n">
        <f aca="false">IF(N259="snížená",J259,0)</f>
        <v>0</v>
      </c>
      <c r="BG259" s="173" t="n">
        <f aca="false">IF(N259="zákl. přenesená",J259,0)</f>
        <v>0</v>
      </c>
      <c r="BH259" s="173" t="n">
        <f aca="false">IF(N259="sníž. přenesená",J259,0)</f>
        <v>0</v>
      </c>
      <c r="BI259" s="173" t="n">
        <f aca="false">IF(N259="nulová",J259,0)</f>
        <v>0</v>
      </c>
      <c r="BJ259" s="3" t="s">
        <v>133</v>
      </c>
      <c r="BK259" s="173" t="n">
        <f aca="false">ROUND(I259*H259,2)</f>
        <v>0</v>
      </c>
      <c r="BL259" s="3" t="s">
        <v>205</v>
      </c>
      <c r="BM259" s="172" t="s">
        <v>496</v>
      </c>
    </row>
    <row r="260" s="146" customFormat="true" ht="22.8" hidden="false" customHeight="true" outlineLevel="0" collapsed="false">
      <c r="B260" s="147"/>
      <c r="D260" s="148" t="s">
        <v>73</v>
      </c>
      <c r="E260" s="158" t="s">
        <v>497</v>
      </c>
      <c r="F260" s="158" t="s">
        <v>498</v>
      </c>
      <c r="I260" s="150"/>
      <c r="J260" s="159" t="n">
        <f aca="false">BK260</f>
        <v>0</v>
      </c>
      <c r="L260" s="147"/>
      <c r="M260" s="152"/>
      <c r="N260" s="153"/>
      <c r="O260" s="153"/>
      <c r="P260" s="154" t="n">
        <f aca="false">SUM(P261:P268)</f>
        <v>0</v>
      </c>
      <c r="Q260" s="153"/>
      <c r="R260" s="154" t="n">
        <f aca="false">SUM(R261:R268)</f>
        <v>0.0063194</v>
      </c>
      <c r="S260" s="153"/>
      <c r="T260" s="155" t="n">
        <f aca="false">SUM(T261:T268)</f>
        <v>0.01012</v>
      </c>
      <c r="AR260" s="148" t="s">
        <v>133</v>
      </c>
      <c r="AT260" s="156" t="s">
        <v>73</v>
      </c>
      <c r="AU260" s="156" t="s">
        <v>79</v>
      </c>
      <c r="AY260" s="148" t="s">
        <v>124</v>
      </c>
      <c r="BK260" s="157" t="n">
        <f aca="false">SUM(BK261:BK268)</f>
        <v>0</v>
      </c>
    </row>
    <row r="261" s="27" customFormat="true" ht="16.5" hidden="false" customHeight="true" outlineLevel="0" collapsed="false">
      <c r="A261" s="22"/>
      <c r="B261" s="160"/>
      <c r="C261" s="161" t="s">
        <v>499</v>
      </c>
      <c r="D261" s="161" t="s">
        <v>127</v>
      </c>
      <c r="E261" s="162" t="s">
        <v>500</v>
      </c>
      <c r="F261" s="163" t="s">
        <v>501</v>
      </c>
      <c r="G261" s="164" t="s">
        <v>160</v>
      </c>
      <c r="H261" s="165" t="n">
        <v>1</v>
      </c>
      <c r="I261" s="166"/>
      <c r="J261" s="167" t="n">
        <f aca="false">ROUND(I261*H261,2)</f>
        <v>0</v>
      </c>
      <c r="K261" s="163"/>
      <c r="L261" s="23"/>
      <c r="M261" s="168"/>
      <c r="N261" s="169" t="s">
        <v>40</v>
      </c>
      <c r="O261" s="60"/>
      <c r="P261" s="170" t="n">
        <f aca="false">O261*H261</f>
        <v>0</v>
      </c>
      <c r="Q261" s="170" t="n">
        <v>0.00024</v>
      </c>
      <c r="R261" s="170" t="n">
        <f aca="false">Q261*H261</f>
        <v>0.00024</v>
      </c>
      <c r="S261" s="170" t="n">
        <v>0.00092</v>
      </c>
      <c r="T261" s="171" t="n">
        <f aca="false">S261*H261</f>
        <v>0.00092</v>
      </c>
      <c r="U261" s="22"/>
      <c r="V261" s="22"/>
      <c r="W261" s="22"/>
      <c r="X261" s="22"/>
      <c r="Y261" s="22"/>
      <c r="Z261" s="22"/>
      <c r="AA261" s="22"/>
      <c r="AB261" s="22"/>
      <c r="AC261" s="22"/>
      <c r="AD261" s="22"/>
      <c r="AE261" s="22"/>
      <c r="AR261" s="172" t="s">
        <v>205</v>
      </c>
      <c r="AT261" s="172" t="s">
        <v>127</v>
      </c>
      <c r="AU261" s="172" t="s">
        <v>133</v>
      </c>
      <c r="AY261" s="3" t="s">
        <v>124</v>
      </c>
      <c r="BE261" s="173" t="n">
        <f aca="false">IF(N261="základní",J261,0)</f>
        <v>0</v>
      </c>
      <c r="BF261" s="173" t="n">
        <f aca="false">IF(N261="snížená",J261,0)</f>
        <v>0</v>
      </c>
      <c r="BG261" s="173" t="n">
        <f aca="false">IF(N261="zákl. přenesená",J261,0)</f>
        <v>0</v>
      </c>
      <c r="BH261" s="173" t="n">
        <f aca="false">IF(N261="sníž. přenesená",J261,0)</f>
        <v>0</v>
      </c>
      <c r="BI261" s="173" t="n">
        <f aca="false">IF(N261="nulová",J261,0)</f>
        <v>0</v>
      </c>
      <c r="BJ261" s="3" t="s">
        <v>133</v>
      </c>
      <c r="BK261" s="173" t="n">
        <f aca="false">ROUND(I261*H261,2)</f>
        <v>0</v>
      </c>
      <c r="BL261" s="3" t="s">
        <v>205</v>
      </c>
      <c r="BM261" s="172" t="s">
        <v>502</v>
      </c>
    </row>
    <row r="262" s="27" customFormat="true" ht="24.15" hidden="false" customHeight="true" outlineLevel="0" collapsed="false">
      <c r="A262" s="22"/>
      <c r="B262" s="160"/>
      <c r="C262" s="161" t="s">
        <v>503</v>
      </c>
      <c r="D262" s="161" t="s">
        <v>127</v>
      </c>
      <c r="E262" s="162" t="s">
        <v>504</v>
      </c>
      <c r="F262" s="163" t="s">
        <v>505</v>
      </c>
      <c r="G262" s="164" t="s">
        <v>183</v>
      </c>
      <c r="H262" s="165" t="n">
        <v>10</v>
      </c>
      <c r="I262" s="166"/>
      <c r="J262" s="167" t="n">
        <f aca="false">ROUND(I262*H262,2)</f>
        <v>0</v>
      </c>
      <c r="K262" s="163" t="s">
        <v>131</v>
      </c>
      <c r="L262" s="23"/>
      <c r="M262" s="168"/>
      <c r="N262" s="169" t="s">
        <v>40</v>
      </c>
      <c r="O262" s="60"/>
      <c r="P262" s="170" t="n">
        <f aca="false">O262*H262</f>
        <v>0</v>
      </c>
      <c r="Q262" s="170" t="n">
        <v>0.00024</v>
      </c>
      <c r="R262" s="170" t="n">
        <f aca="false">Q262*H262</f>
        <v>0.0024</v>
      </c>
      <c r="S262" s="170" t="n">
        <v>0.00092</v>
      </c>
      <c r="T262" s="171" t="n">
        <f aca="false">S262*H262</f>
        <v>0.0092</v>
      </c>
      <c r="U262" s="22"/>
      <c r="V262" s="22"/>
      <c r="W262" s="22"/>
      <c r="X262" s="22"/>
      <c r="Y262" s="22"/>
      <c r="Z262" s="22"/>
      <c r="AA262" s="22"/>
      <c r="AB262" s="22"/>
      <c r="AC262" s="22"/>
      <c r="AD262" s="22"/>
      <c r="AE262" s="22"/>
      <c r="AR262" s="172" t="s">
        <v>205</v>
      </c>
      <c r="AT262" s="172" t="s">
        <v>127</v>
      </c>
      <c r="AU262" s="172" t="s">
        <v>133</v>
      </c>
      <c r="AY262" s="3" t="s">
        <v>124</v>
      </c>
      <c r="BE262" s="173" t="n">
        <f aca="false">IF(N262="základní",J262,0)</f>
        <v>0</v>
      </c>
      <c r="BF262" s="173" t="n">
        <f aca="false">IF(N262="snížená",J262,0)</f>
        <v>0</v>
      </c>
      <c r="BG262" s="173" t="n">
        <f aca="false">IF(N262="zákl. přenesená",J262,0)</f>
        <v>0</v>
      </c>
      <c r="BH262" s="173" t="n">
        <f aca="false">IF(N262="sníž. přenesená",J262,0)</f>
        <v>0</v>
      </c>
      <c r="BI262" s="173" t="n">
        <f aca="false">IF(N262="nulová",J262,0)</f>
        <v>0</v>
      </c>
      <c r="BJ262" s="3" t="s">
        <v>133</v>
      </c>
      <c r="BK262" s="173" t="n">
        <f aca="false">ROUND(I262*H262,2)</f>
        <v>0</v>
      </c>
      <c r="BL262" s="3" t="s">
        <v>205</v>
      </c>
      <c r="BM262" s="172" t="s">
        <v>506</v>
      </c>
    </row>
    <row r="263" s="27" customFormat="true" ht="16.5" hidden="false" customHeight="true" outlineLevel="0" collapsed="false">
      <c r="A263" s="22"/>
      <c r="B263" s="160"/>
      <c r="C263" s="195" t="s">
        <v>507</v>
      </c>
      <c r="D263" s="195" t="s">
        <v>355</v>
      </c>
      <c r="E263" s="196" t="s">
        <v>508</v>
      </c>
      <c r="F263" s="197" t="s">
        <v>509</v>
      </c>
      <c r="G263" s="198" t="s">
        <v>130</v>
      </c>
      <c r="H263" s="199" t="n">
        <v>0.259</v>
      </c>
      <c r="I263" s="200"/>
      <c r="J263" s="201" t="n">
        <f aca="false">ROUND(I263*H263,2)</f>
        <v>0</v>
      </c>
      <c r="K263" s="163" t="s">
        <v>131</v>
      </c>
      <c r="L263" s="202"/>
      <c r="M263" s="203"/>
      <c r="N263" s="204" t="s">
        <v>40</v>
      </c>
      <c r="O263" s="60"/>
      <c r="P263" s="170" t="n">
        <f aca="false">O263*H263</f>
        <v>0</v>
      </c>
      <c r="Q263" s="170" t="n">
        <v>0.0126</v>
      </c>
      <c r="R263" s="170" t="n">
        <f aca="false">Q263*H263</f>
        <v>0.0032634</v>
      </c>
      <c r="S263" s="170" t="n">
        <v>0</v>
      </c>
      <c r="T263" s="171" t="n">
        <f aca="false">S263*H263</f>
        <v>0</v>
      </c>
      <c r="U263" s="22"/>
      <c r="V263" s="22"/>
      <c r="W263" s="22"/>
      <c r="X263" s="22"/>
      <c r="Y263" s="22"/>
      <c r="Z263" s="22"/>
      <c r="AA263" s="22"/>
      <c r="AB263" s="22"/>
      <c r="AC263" s="22"/>
      <c r="AD263" s="22"/>
      <c r="AE263" s="22"/>
      <c r="AR263" s="172" t="s">
        <v>284</v>
      </c>
      <c r="AT263" s="172" t="s">
        <v>355</v>
      </c>
      <c r="AU263" s="172" t="s">
        <v>133</v>
      </c>
      <c r="AY263" s="3" t="s">
        <v>124</v>
      </c>
      <c r="BE263" s="173" t="n">
        <f aca="false">IF(N263="základní",J263,0)</f>
        <v>0</v>
      </c>
      <c r="BF263" s="173" t="n">
        <f aca="false">IF(N263="snížená",J263,0)</f>
        <v>0</v>
      </c>
      <c r="BG263" s="173" t="n">
        <f aca="false">IF(N263="zákl. přenesená",J263,0)</f>
        <v>0</v>
      </c>
      <c r="BH263" s="173" t="n">
        <f aca="false">IF(N263="sníž. přenesená",J263,0)</f>
        <v>0</v>
      </c>
      <c r="BI263" s="173" t="n">
        <f aca="false">IF(N263="nulová",J263,0)</f>
        <v>0</v>
      </c>
      <c r="BJ263" s="3" t="s">
        <v>133</v>
      </c>
      <c r="BK263" s="173" t="n">
        <f aca="false">ROUND(I263*H263,2)</f>
        <v>0</v>
      </c>
      <c r="BL263" s="3" t="s">
        <v>205</v>
      </c>
      <c r="BM263" s="172" t="s">
        <v>510</v>
      </c>
    </row>
    <row r="264" s="174" customFormat="true" ht="12.8" hidden="false" customHeight="false" outlineLevel="0" collapsed="false">
      <c r="B264" s="175"/>
      <c r="D264" s="176" t="s">
        <v>135</v>
      </c>
      <c r="E264" s="177"/>
      <c r="F264" s="178" t="s">
        <v>511</v>
      </c>
      <c r="H264" s="179" t="n">
        <v>0.259</v>
      </c>
      <c r="I264" s="180"/>
      <c r="L264" s="175"/>
      <c r="M264" s="181"/>
      <c r="N264" s="182"/>
      <c r="O264" s="182"/>
      <c r="P264" s="182"/>
      <c r="Q264" s="182"/>
      <c r="R264" s="182"/>
      <c r="S264" s="182"/>
      <c r="T264" s="183"/>
      <c r="AT264" s="177" t="s">
        <v>135</v>
      </c>
      <c r="AU264" s="177" t="s">
        <v>133</v>
      </c>
      <c r="AV264" s="174" t="s">
        <v>133</v>
      </c>
      <c r="AW264" s="174" t="s">
        <v>31</v>
      </c>
      <c r="AX264" s="174" t="s">
        <v>79</v>
      </c>
      <c r="AY264" s="177" t="s">
        <v>124</v>
      </c>
    </row>
    <row r="265" s="27" customFormat="true" ht="16.5" hidden="false" customHeight="true" outlineLevel="0" collapsed="false">
      <c r="A265" s="22"/>
      <c r="B265" s="160"/>
      <c r="C265" s="161" t="s">
        <v>512</v>
      </c>
      <c r="D265" s="161" t="s">
        <v>127</v>
      </c>
      <c r="E265" s="162" t="s">
        <v>513</v>
      </c>
      <c r="F265" s="163" t="s">
        <v>514</v>
      </c>
      <c r="G265" s="164" t="s">
        <v>486</v>
      </c>
      <c r="H265" s="165" t="n">
        <v>7.2</v>
      </c>
      <c r="I265" s="166"/>
      <c r="J265" s="167" t="n">
        <f aca="false">ROUND(I265*H265,2)</f>
        <v>0</v>
      </c>
      <c r="K265" s="163" t="s">
        <v>131</v>
      </c>
      <c r="L265" s="23"/>
      <c r="M265" s="168"/>
      <c r="N265" s="169" t="s">
        <v>40</v>
      </c>
      <c r="O265" s="60"/>
      <c r="P265" s="170" t="n">
        <f aca="false">O265*H265</f>
        <v>0</v>
      </c>
      <c r="Q265" s="170" t="n">
        <v>3E-005</v>
      </c>
      <c r="R265" s="170" t="n">
        <f aca="false">Q265*H265</f>
        <v>0.000216</v>
      </c>
      <c r="S265" s="170" t="n">
        <v>0</v>
      </c>
      <c r="T265" s="171" t="n">
        <f aca="false">S265*H265</f>
        <v>0</v>
      </c>
      <c r="U265" s="22"/>
      <c r="V265" s="22"/>
      <c r="W265" s="22"/>
      <c r="X265" s="22"/>
      <c r="Y265" s="22"/>
      <c r="Z265" s="22"/>
      <c r="AA265" s="22"/>
      <c r="AB265" s="22"/>
      <c r="AC265" s="22"/>
      <c r="AD265" s="22"/>
      <c r="AE265" s="22"/>
      <c r="AR265" s="172" t="s">
        <v>205</v>
      </c>
      <c r="AT265" s="172" t="s">
        <v>127</v>
      </c>
      <c r="AU265" s="172" t="s">
        <v>133</v>
      </c>
      <c r="AY265" s="3" t="s">
        <v>124</v>
      </c>
      <c r="BE265" s="173" t="n">
        <f aca="false">IF(N265="základní",J265,0)</f>
        <v>0</v>
      </c>
      <c r="BF265" s="173" t="n">
        <f aca="false">IF(N265="snížená",J265,0)</f>
        <v>0</v>
      </c>
      <c r="BG265" s="173" t="n">
        <f aca="false">IF(N265="zákl. přenesená",J265,0)</f>
        <v>0</v>
      </c>
      <c r="BH265" s="173" t="n">
        <f aca="false">IF(N265="sníž. přenesená",J265,0)</f>
        <v>0</v>
      </c>
      <c r="BI265" s="173" t="n">
        <f aca="false">IF(N265="nulová",J265,0)</f>
        <v>0</v>
      </c>
      <c r="BJ265" s="3" t="s">
        <v>133</v>
      </c>
      <c r="BK265" s="173" t="n">
        <f aca="false">ROUND(I265*H265,2)</f>
        <v>0</v>
      </c>
      <c r="BL265" s="3" t="s">
        <v>205</v>
      </c>
      <c r="BM265" s="172" t="s">
        <v>515</v>
      </c>
    </row>
    <row r="266" s="174" customFormat="true" ht="12.8" hidden="false" customHeight="false" outlineLevel="0" collapsed="false">
      <c r="B266" s="175"/>
      <c r="D266" s="176" t="s">
        <v>135</v>
      </c>
      <c r="E266" s="177"/>
      <c r="F266" s="178" t="s">
        <v>516</v>
      </c>
      <c r="H266" s="179" t="n">
        <v>7.2</v>
      </c>
      <c r="I266" s="180"/>
      <c r="L266" s="175"/>
      <c r="M266" s="181"/>
      <c r="N266" s="182"/>
      <c r="O266" s="182"/>
      <c r="P266" s="182"/>
      <c r="Q266" s="182"/>
      <c r="R266" s="182"/>
      <c r="S266" s="182"/>
      <c r="T266" s="183"/>
      <c r="AT266" s="177" t="s">
        <v>135</v>
      </c>
      <c r="AU266" s="177" t="s">
        <v>133</v>
      </c>
      <c r="AV266" s="174" t="s">
        <v>133</v>
      </c>
      <c r="AW266" s="174" t="s">
        <v>31</v>
      </c>
      <c r="AX266" s="174" t="s">
        <v>79</v>
      </c>
      <c r="AY266" s="177" t="s">
        <v>124</v>
      </c>
    </row>
    <row r="267" s="27" customFormat="true" ht="24.15" hidden="false" customHeight="true" outlineLevel="0" collapsed="false">
      <c r="A267" s="22"/>
      <c r="B267" s="160"/>
      <c r="C267" s="161" t="s">
        <v>517</v>
      </c>
      <c r="D267" s="161" t="s">
        <v>127</v>
      </c>
      <c r="E267" s="162" t="s">
        <v>518</v>
      </c>
      <c r="F267" s="163" t="s">
        <v>519</v>
      </c>
      <c r="G267" s="164" t="s">
        <v>130</v>
      </c>
      <c r="H267" s="165" t="n">
        <v>4</v>
      </c>
      <c r="I267" s="166"/>
      <c r="J267" s="167" t="n">
        <f aca="false">ROUND(I267*H267,2)</f>
        <v>0</v>
      </c>
      <c r="K267" s="163" t="s">
        <v>131</v>
      </c>
      <c r="L267" s="23"/>
      <c r="M267" s="168"/>
      <c r="N267" s="169" t="s">
        <v>40</v>
      </c>
      <c r="O267" s="60"/>
      <c r="P267" s="170" t="n">
        <f aca="false">O267*H267</f>
        <v>0</v>
      </c>
      <c r="Q267" s="170" t="n">
        <v>5E-005</v>
      </c>
      <c r="R267" s="170" t="n">
        <f aca="false">Q267*H267</f>
        <v>0.0002</v>
      </c>
      <c r="S267" s="170" t="n">
        <v>0</v>
      </c>
      <c r="T267" s="171" t="n">
        <f aca="false">S267*H267</f>
        <v>0</v>
      </c>
      <c r="U267" s="22"/>
      <c r="V267" s="22"/>
      <c r="W267" s="22"/>
      <c r="X267" s="22"/>
      <c r="Y267" s="22"/>
      <c r="Z267" s="22"/>
      <c r="AA267" s="22"/>
      <c r="AB267" s="22"/>
      <c r="AC267" s="22"/>
      <c r="AD267" s="22"/>
      <c r="AE267" s="22"/>
      <c r="AR267" s="172" t="s">
        <v>205</v>
      </c>
      <c r="AT267" s="172" t="s">
        <v>127</v>
      </c>
      <c r="AU267" s="172" t="s">
        <v>133</v>
      </c>
      <c r="AY267" s="3" t="s">
        <v>124</v>
      </c>
      <c r="BE267" s="173" t="n">
        <f aca="false">IF(N267="základní",J267,0)</f>
        <v>0</v>
      </c>
      <c r="BF267" s="173" t="n">
        <f aca="false">IF(N267="snížená",J267,0)</f>
        <v>0</v>
      </c>
      <c r="BG267" s="173" t="n">
        <f aca="false">IF(N267="zákl. přenesená",J267,0)</f>
        <v>0</v>
      </c>
      <c r="BH267" s="173" t="n">
        <f aca="false">IF(N267="sníž. přenesená",J267,0)</f>
        <v>0</v>
      </c>
      <c r="BI267" s="173" t="n">
        <f aca="false">IF(N267="nulová",J267,0)</f>
        <v>0</v>
      </c>
      <c r="BJ267" s="3" t="s">
        <v>133</v>
      </c>
      <c r="BK267" s="173" t="n">
        <f aca="false">ROUND(I267*H267,2)</f>
        <v>0</v>
      </c>
      <c r="BL267" s="3" t="s">
        <v>205</v>
      </c>
      <c r="BM267" s="172" t="s">
        <v>520</v>
      </c>
    </row>
    <row r="268" s="27" customFormat="true" ht="24.15" hidden="false" customHeight="true" outlineLevel="0" collapsed="false">
      <c r="A268" s="22"/>
      <c r="B268" s="160"/>
      <c r="C268" s="161" t="s">
        <v>521</v>
      </c>
      <c r="D268" s="161" t="s">
        <v>127</v>
      </c>
      <c r="E268" s="162" t="s">
        <v>522</v>
      </c>
      <c r="F268" s="163" t="s">
        <v>523</v>
      </c>
      <c r="G268" s="164" t="s">
        <v>255</v>
      </c>
      <c r="H268" s="194"/>
      <c r="I268" s="166"/>
      <c r="J268" s="167" t="n">
        <f aca="false">ROUND(I268*H268,2)</f>
        <v>0</v>
      </c>
      <c r="K268" s="163" t="s">
        <v>131</v>
      </c>
      <c r="L268" s="23"/>
      <c r="M268" s="168"/>
      <c r="N268" s="169" t="s">
        <v>40</v>
      </c>
      <c r="O268" s="60"/>
      <c r="P268" s="170" t="n">
        <f aca="false">O268*H268</f>
        <v>0</v>
      </c>
      <c r="Q268" s="170" t="n">
        <v>0</v>
      </c>
      <c r="R268" s="170" t="n">
        <f aca="false">Q268*H268</f>
        <v>0</v>
      </c>
      <c r="S268" s="170" t="n">
        <v>0</v>
      </c>
      <c r="T268" s="171" t="n">
        <f aca="false">S268*H268</f>
        <v>0</v>
      </c>
      <c r="U268" s="22"/>
      <c r="V268" s="22"/>
      <c r="W268" s="22"/>
      <c r="X268" s="22"/>
      <c r="Y268" s="22"/>
      <c r="Z268" s="22"/>
      <c r="AA268" s="22"/>
      <c r="AB268" s="22"/>
      <c r="AC268" s="22"/>
      <c r="AD268" s="22"/>
      <c r="AE268" s="22"/>
      <c r="AR268" s="172" t="s">
        <v>205</v>
      </c>
      <c r="AT268" s="172" t="s">
        <v>127</v>
      </c>
      <c r="AU268" s="172" t="s">
        <v>133</v>
      </c>
      <c r="AY268" s="3" t="s">
        <v>124</v>
      </c>
      <c r="BE268" s="173" t="n">
        <f aca="false">IF(N268="základní",J268,0)</f>
        <v>0</v>
      </c>
      <c r="BF268" s="173" t="n">
        <f aca="false">IF(N268="snížená",J268,0)</f>
        <v>0</v>
      </c>
      <c r="BG268" s="173" t="n">
        <f aca="false">IF(N268="zákl. přenesená",J268,0)</f>
        <v>0</v>
      </c>
      <c r="BH268" s="173" t="n">
        <f aca="false">IF(N268="sníž. přenesená",J268,0)</f>
        <v>0</v>
      </c>
      <c r="BI268" s="173" t="n">
        <f aca="false">IF(N268="nulová",J268,0)</f>
        <v>0</v>
      </c>
      <c r="BJ268" s="3" t="s">
        <v>133</v>
      </c>
      <c r="BK268" s="173" t="n">
        <f aca="false">ROUND(I268*H268,2)</f>
        <v>0</v>
      </c>
      <c r="BL268" s="3" t="s">
        <v>205</v>
      </c>
      <c r="BM268" s="172" t="s">
        <v>524</v>
      </c>
    </row>
    <row r="269" s="146" customFormat="true" ht="22.8" hidden="false" customHeight="true" outlineLevel="0" collapsed="false">
      <c r="B269" s="147"/>
      <c r="D269" s="148" t="s">
        <v>73</v>
      </c>
      <c r="E269" s="158" t="s">
        <v>525</v>
      </c>
      <c r="F269" s="158" t="s">
        <v>526</v>
      </c>
      <c r="I269" s="150"/>
      <c r="J269" s="159" t="n">
        <f aca="false">BK269</f>
        <v>0</v>
      </c>
      <c r="L269" s="147"/>
      <c r="M269" s="152"/>
      <c r="N269" s="153"/>
      <c r="O269" s="153"/>
      <c r="P269" s="154" t="n">
        <f aca="false">SUM(P270:P274)</f>
        <v>0</v>
      </c>
      <c r="Q269" s="153"/>
      <c r="R269" s="154" t="n">
        <f aca="false">SUM(R270:R274)</f>
        <v>0.002068</v>
      </c>
      <c r="S269" s="153"/>
      <c r="T269" s="155" t="n">
        <f aca="false">SUM(T270:T274)</f>
        <v>0</v>
      </c>
      <c r="AR269" s="148" t="s">
        <v>133</v>
      </c>
      <c r="AT269" s="156" t="s">
        <v>73</v>
      </c>
      <c r="AU269" s="156" t="s">
        <v>79</v>
      </c>
      <c r="AY269" s="148" t="s">
        <v>124</v>
      </c>
      <c r="BK269" s="157" t="n">
        <f aca="false">SUM(BK270:BK274)</f>
        <v>0</v>
      </c>
    </row>
    <row r="270" s="27" customFormat="true" ht="24.15" hidden="false" customHeight="true" outlineLevel="0" collapsed="false">
      <c r="A270" s="22"/>
      <c r="B270" s="160"/>
      <c r="C270" s="161" t="s">
        <v>527</v>
      </c>
      <c r="D270" s="161" t="s">
        <v>127</v>
      </c>
      <c r="E270" s="162" t="s">
        <v>528</v>
      </c>
      <c r="F270" s="163" t="s">
        <v>529</v>
      </c>
      <c r="G270" s="164" t="s">
        <v>130</v>
      </c>
      <c r="H270" s="165" t="n">
        <v>4.7</v>
      </c>
      <c r="I270" s="166"/>
      <c r="J270" s="167" t="n">
        <f aca="false">ROUND(I270*H270,2)</f>
        <v>0</v>
      </c>
      <c r="K270" s="163" t="s">
        <v>131</v>
      </c>
      <c r="L270" s="23"/>
      <c r="M270" s="168"/>
      <c r="N270" s="169" t="s">
        <v>40</v>
      </c>
      <c r="O270" s="60"/>
      <c r="P270" s="170" t="n">
        <f aca="false">O270*H270</f>
        <v>0</v>
      </c>
      <c r="Q270" s="170" t="n">
        <v>6E-005</v>
      </c>
      <c r="R270" s="170" t="n">
        <f aca="false">Q270*H270</f>
        <v>0.000282</v>
      </c>
      <c r="S270" s="170" t="n">
        <v>0</v>
      </c>
      <c r="T270" s="171" t="n">
        <f aca="false">S270*H270</f>
        <v>0</v>
      </c>
      <c r="U270" s="22"/>
      <c r="V270" s="22"/>
      <c r="W270" s="22"/>
      <c r="X270" s="22"/>
      <c r="Y270" s="22"/>
      <c r="Z270" s="22"/>
      <c r="AA270" s="22"/>
      <c r="AB270" s="22"/>
      <c r="AC270" s="22"/>
      <c r="AD270" s="22"/>
      <c r="AE270" s="22"/>
      <c r="AR270" s="172" t="s">
        <v>205</v>
      </c>
      <c r="AT270" s="172" t="s">
        <v>127</v>
      </c>
      <c r="AU270" s="172" t="s">
        <v>133</v>
      </c>
      <c r="AY270" s="3" t="s">
        <v>124</v>
      </c>
      <c r="BE270" s="173" t="n">
        <f aca="false">IF(N270="základní",J270,0)</f>
        <v>0</v>
      </c>
      <c r="BF270" s="173" t="n">
        <f aca="false">IF(N270="snížená",J270,0)</f>
        <v>0</v>
      </c>
      <c r="BG270" s="173" t="n">
        <f aca="false">IF(N270="zákl. přenesená",J270,0)</f>
        <v>0</v>
      </c>
      <c r="BH270" s="173" t="n">
        <f aca="false">IF(N270="sníž. přenesená",J270,0)</f>
        <v>0</v>
      </c>
      <c r="BI270" s="173" t="n">
        <f aca="false">IF(N270="nulová",J270,0)</f>
        <v>0</v>
      </c>
      <c r="BJ270" s="3" t="s">
        <v>133</v>
      </c>
      <c r="BK270" s="173" t="n">
        <f aca="false">ROUND(I270*H270,2)</f>
        <v>0</v>
      </c>
      <c r="BL270" s="3" t="s">
        <v>205</v>
      </c>
      <c r="BM270" s="172" t="s">
        <v>530</v>
      </c>
    </row>
    <row r="271" s="174" customFormat="true" ht="12.8" hidden="false" customHeight="false" outlineLevel="0" collapsed="false">
      <c r="B271" s="175"/>
      <c r="D271" s="176" t="s">
        <v>135</v>
      </c>
      <c r="E271" s="177"/>
      <c r="F271" s="178" t="s">
        <v>531</v>
      </c>
      <c r="H271" s="179" t="n">
        <v>4.7</v>
      </c>
      <c r="I271" s="180"/>
      <c r="L271" s="175"/>
      <c r="M271" s="181"/>
      <c r="N271" s="182"/>
      <c r="O271" s="182"/>
      <c r="P271" s="182"/>
      <c r="Q271" s="182"/>
      <c r="R271" s="182"/>
      <c r="S271" s="182"/>
      <c r="T271" s="183"/>
      <c r="AT271" s="177" t="s">
        <v>135</v>
      </c>
      <c r="AU271" s="177" t="s">
        <v>133</v>
      </c>
      <c r="AV271" s="174" t="s">
        <v>133</v>
      </c>
      <c r="AW271" s="174" t="s">
        <v>31</v>
      </c>
      <c r="AX271" s="174" t="s">
        <v>79</v>
      </c>
      <c r="AY271" s="177" t="s">
        <v>124</v>
      </c>
    </row>
    <row r="272" s="27" customFormat="true" ht="24.15" hidden="false" customHeight="true" outlineLevel="0" collapsed="false">
      <c r="A272" s="22"/>
      <c r="B272" s="160"/>
      <c r="C272" s="161" t="s">
        <v>532</v>
      </c>
      <c r="D272" s="161" t="s">
        <v>127</v>
      </c>
      <c r="E272" s="162" t="s">
        <v>533</v>
      </c>
      <c r="F272" s="163" t="s">
        <v>534</v>
      </c>
      <c r="G272" s="164" t="s">
        <v>130</v>
      </c>
      <c r="H272" s="165" t="n">
        <v>4.7</v>
      </c>
      <c r="I272" s="166"/>
      <c r="J272" s="167" t="n">
        <f aca="false">ROUND(I272*H272,2)</f>
        <v>0</v>
      </c>
      <c r="K272" s="163" t="s">
        <v>131</v>
      </c>
      <c r="L272" s="23"/>
      <c r="M272" s="168"/>
      <c r="N272" s="169" t="s">
        <v>40</v>
      </c>
      <c r="O272" s="60"/>
      <c r="P272" s="170" t="n">
        <f aca="false">O272*H272</f>
        <v>0</v>
      </c>
      <c r="Q272" s="170" t="n">
        <v>0.00014</v>
      </c>
      <c r="R272" s="170" t="n">
        <f aca="false">Q272*H272</f>
        <v>0.000658</v>
      </c>
      <c r="S272" s="170" t="n">
        <v>0</v>
      </c>
      <c r="T272" s="171" t="n">
        <f aca="false">S272*H272</f>
        <v>0</v>
      </c>
      <c r="U272" s="22"/>
      <c r="V272" s="22"/>
      <c r="W272" s="22"/>
      <c r="X272" s="22"/>
      <c r="Y272" s="22"/>
      <c r="Z272" s="22"/>
      <c r="AA272" s="22"/>
      <c r="AB272" s="22"/>
      <c r="AC272" s="22"/>
      <c r="AD272" s="22"/>
      <c r="AE272" s="22"/>
      <c r="AR272" s="172" t="s">
        <v>205</v>
      </c>
      <c r="AT272" s="172" t="s">
        <v>127</v>
      </c>
      <c r="AU272" s="172" t="s">
        <v>133</v>
      </c>
      <c r="AY272" s="3" t="s">
        <v>124</v>
      </c>
      <c r="BE272" s="173" t="n">
        <f aca="false">IF(N272="základní",J272,0)</f>
        <v>0</v>
      </c>
      <c r="BF272" s="173" t="n">
        <f aca="false">IF(N272="snížená",J272,0)</f>
        <v>0</v>
      </c>
      <c r="BG272" s="173" t="n">
        <f aca="false">IF(N272="zákl. přenesená",J272,0)</f>
        <v>0</v>
      </c>
      <c r="BH272" s="173" t="n">
        <f aca="false">IF(N272="sníž. přenesená",J272,0)</f>
        <v>0</v>
      </c>
      <c r="BI272" s="173" t="n">
        <f aca="false">IF(N272="nulová",J272,0)</f>
        <v>0</v>
      </c>
      <c r="BJ272" s="3" t="s">
        <v>133</v>
      </c>
      <c r="BK272" s="173" t="n">
        <f aca="false">ROUND(I272*H272,2)</f>
        <v>0</v>
      </c>
      <c r="BL272" s="3" t="s">
        <v>205</v>
      </c>
      <c r="BM272" s="172" t="s">
        <v>535</v>
      </c>
    </row>
    <row r="273" s="27" customFormat="true" ht="24.15" hidden="false" customHeight="true" outlineLevel="0" collapsed="false">
      <c r="A273" s="22"/>
      <c r="B273" s="160"/>
      <c r="C273" s="161" t="s">
        <v>536</v>
      </c>
      <c r="D273" s="161" t="s">
        <v>127</v>
      </c>
      <c r="E273" s="162" t="s">
        <v>537</v>
      </c>
      <c r="F273" s="163" t="s">
        <v>538</v>
      </c>
      <c r="G273" s="164" t="s">
        <v>130</v>
      </c>
      <c r="H273" s="165" t="n">
        <v>4.7</v>
      </c>
      <c r="I273" s="166"/>
      <c r="J273" s="167" t="n">
        <f aca="false">ROUND(I273*H273,2)</f>
        <v>0</v>
      </c>
      <c r="K273" s="163" t="s">
        <v>131</v>
      </c>
      <c r="L273" s="23"/>
      <c r="M273" s="168"/>
      <c r="N273" s="169" t="s">
        <v>40</v>
      </c>
      <c r="O273" s="60"/>
      <c r="P273" s="170" t="n">
        <f aca="false">O273*H273</f>
        <v>0</v>
      </c>
      <c r="Q273" s="170" t="n">
        <v>0.00012</v>
      </c>
      <c r="R273" s="170" t="n">
        <f aca="false">Q273*H273</f>
        <v>0.000564</v>
      </c>
      <c r="S273" s="170" t="n">
        <v>0</v>
      </c>
      <c r="T273" s="171" t="n">
        <f aca="false">S273*H273</f>
        <v>0</v>
      </c>
      <c r="U273" s="22"/>
      <c r="V273" s="22"/>
      <c r="W273" s="22"/>
      <c r="X273" s="22"/>
      <c r="Y273" s="22"/>
      <c r="Z273" s="22"/>
      <c r="AA273" s="22"/>
      <c r="AB273" s="22"/>
      <c r="AC273" s="22"/>
      <c r="AD273" s="22"/>
      <c r="AE273" s="22"/>
      <c r="AR273" s="172" t="s">
        <v>205</v>
      </c>
      <c r="AT273" s="172" t="s">
        <v>127</v>
      </c>
      <c r="AU273" s="172" t="s">
        <v>133</v>
      </c>
      <c r="AY273" s="3" t="s">
        <v>124</v>
      </c>
      <c r="BE273" s="173" t="n">
        <f aca="false">IF(N273="základní",J273,0)</f>
        <v>0</v>
      </c>
      <c r="BF273" s="173" t="n">
        <f aca="false">IF(N273="snížená",J273,0)</f>
        <v>0</v>
      </c>
      <c r="BG273" s="173" t="n">
        <f aca="false">IF(N273="zákl. přenesená",J273,0)</f>
        <v>0</v>
      </c>
      <c r="BH273" s="173" t="n">
        <f aca="false">IF(N273="sníž. přenesená",J273,0)</f>
        <v>0</v>
      </c>
      <c r="BI273" s="173" t="n">
        <f aca="false">IF(N273="nulová",J273,0)</f>
        <v>0</v>
      </c>
      <c r="BJ273" s="3" t="s">
        <v>133</v>
      </c>
      <c r="BK273" s="173" t="n">
        <f aca="false">ROUND(I273*H273,2)</f>
        <v>0</v>
      </c>
      <c r="BL273" s="3" t="s">
        <v>205</v>
      </c>
      <c r="BM273" s="172" t="s">
        <v>539</v>
      </c>
    </row>
    <row r="274" s="27" customFormat="true" ht="24.15" hidden="false" customHeight="true" outlineLevel="0" collapsed="false">
      <c r="A274" s="22"/>
      <c r="B274" s="160"/>
      <c r="C274" s="161" t="s">
        <v>540</v>
      </c>
      <c r="D274" s="161" t="s">
        <v>127</v>
      </c>
      <c r="E274" s="162" t="s">
        <v>541</v>
      </c>
      <c r="F274" s="163" t="s">
        <v>542</v>
      </c>
      <c r="G274" s="164" t="s">
        <v>130</v>
      </c>
      <c r="H274" s="165" t="n">
        <v>4.7</v>
      </c>
      <c r="I274" s="166"/>
      <c r="J274" s="167" t="n">
        <f aca="false">ROUND(I274*H274,2)</f>
        <v>0</v>
      </c>
      <c r="K274" s="163" t="s">
        <v>131</v>
      </c>
      <c r="L274" s="23"/>
      <c r="M274" s="168"/>
      <c r="N274" s="169" t="s">
        <v>40</v>
      </c>
      <c r="O274" s="60"/>
      <c r="P274" s="170" t="n">
        <f aca="false">O274*H274</f>
        <v>0</v>
      </c>
      <c r="Q274" s="170" t="n">
        <v>0.00012</v>
      </c>
      <c r="R274" s="170" t="n">
        <f aca="false">Q274*H274</f>
        <v>0.000564</v>
      </c>
      <c r="S274" s="170" t="n">
        <v>0</v>
      </c>
      <c r="T274" s="171" t="n">
        <f aca="false">S274*H274</f>
        <v>0</v>
      </c>
      <c r="U274" s="22"/>
      <c r="V274" s="22"/>
      <c r="W274" s="22"/>
      <c r="X274" s="22"/>
      <c r="Y274" s="22"/>
      <c r="Z274" s="22"/>
      <c r="AA274" s="22"/>
      <c r="AB274" s="22"/>
      <c r="AC274" s="22"/>
      <c r="AD274" s="22"/>
      <c r="AE274" s="22"/>
      <c r="AR274" s="172" t="s">
        <v>205</v>
      </c>
      <c r="AT274" s="172" t="s">
        <v>127</v>
      </c>
      <c r="AU274" s="172" t="s">
        <v>133</v>
      </c>
      <c r="AY274" s="3" t="s">
        <v>124</v>
      </c>
      <c r="BE274" s="173" t="n">
        <f aca="false">IF(N274="základní",J274,0)</f>
        <v>0</v>
      </c>
      <c r="BF274" s="173" t="n">
        <f aca="false">IF(N274="snížená",J274,0)</f>
        <v>0</v>
      </c>
      <c r="BG274" s="173" t="n">
        <f aca="false">IF(N274="zákl. přenesená",J274,0)</f>
        <v>0</v>
      </c>
      <c r="BH274" s="173" t="n">
        <f aca="false">IF(N274="sníž. přenesená",J274,0)</f>
        <v>0</v>
      </c>
      <c r="BI274" s="173" t="n">
        <f aca="false">IF(N274="nulová",J274,0)</f>
        <v>0</v>
      </c>
      <c r="BJ274" s="3" t="s">
        <v>133</v>
      </c>
      <c r="BK274" s="173" t="n">
        <f aca="false">ROUND(I274*H274,2)</f>
        <v>0</v>
      </c>
      <c r="BL274" s="3" t="s">
        <v>205</v>
      </c>
      <c r="BM274" s="172" t="s">
        <v>543</v>
      </c>
    </row>
    <row r="275" s="146" customFormat="true" ht="22.8" hidden="false" customHeight="true" outlineLevel="0" collapsed="false">
      <c r="B275" s="147"/>
      <c r="D275" s="148" t="s">
        <v>73</v>
      </c>
      <c r="E275" s="158" t="s">
        <v>544</v>
      </c>
      <c r="F275" s="158" t="s">
        <v>545</v>
      </c>
      <c r="I275" s="150"/>
      <c r="J275" s="159" t="n">
        <f aca="false">BK275</f>
        <v>0</v>
      </c>
      <c r="L275" s="147"/>
      <c r="M275" s="152"/>
      <c r="N275" s="153"/>
      <c r="O275" s="153"/>
      <c r="P275" s="154" t="n">
        <f aca="false">SUM(P276:P291)</f>
        <v>0</v>
      </c>
      <c r="Q275" s="153"/>
      <c r="R275" s="154" t="n">
        <f aca="false">SUM(R276:R291)</f>
        <v>0.34273438</v>
      </c>
      <c r="S275" s="153"/>
      <c r="T275" s="155" t="n">
        <f aca="false">SUM(T276:T291)</f>
        <v>0.08197082</v>
      </c>
      <c r="AR275" s="148" t="s">
        <v>133</v>
      </c>
      <c r="AT275" s="156" t="s">
        <v>73</v>
      </c>
      <c r="AU275" s="156" t="s">
        <v>79</v>
      </c>
      <c r="AY275" s="148" t="s">
        <v>124</v>
      </c>
      <c r="BK275" s="157" t="n">
        <f aca="false">SUM(BK276:BK291)</f>
        <v>0</v>
      </c>
    </row>
    <row r="276" s="27" customFormat="true" ht="16.5" hidden="false" customHeight="true" outlineLevel="0" collapsed="false">
      <c r="A276" s="22"/>
      <c r="B276" s="160"/>
      <c r="C276" s="161" t="s">
        <v>546</v>
      </c>
      <c r="D276" s="161" t="s">
        <v>127</v>
      </c>
      <c r="E276" s="162" t="s">
        <v>547</v>
      </c>
      <c r="F276" s="163" t="s">
        <v>548</v>
      </c>
      <c r="G276" s="164" t="s">
        <v>130</v>
      </c>
      <c r="H276" s="165" t="n">
        <v>264.422</v>
      </c>
      <c r="I276" s="166"/>
      <c r="J276" s="167" t="n">
        <f aca="false">ROUND(I276*H276,2)</f>
        <v>0</v>
      </c>
      <c r="K276" s="163" t="s">
        <v>131</v>
      </c>
      <c r="L276" s="23"/>
      <c r="M276" s="168"/>
      <c r="N276" s="169" t="s">
        <v>40</v>
      </c>
      <c r="O276" s="60"/>
      <c r="P276" s="170" t="n">
        <f aca="false">O276*H276</f>
        <v>0</v>
      </c>
      <c r="Q276" s="170" t="n">
        <v>0.001</v>
      </c>
      <c r="R276" s="170" t="n">
        <f aca="false">Q276*H276</f>
        <v>0.264422</v>
      </c>
      <c r="S276" s="170" t="n">
        <v>0.00031</v>
      </c>
      <c r="T276" s="171" t="n">
        <f aca="false">S276*H276</f>
        <v>0.08197082</v>
      </c>
      <c r="U276" s="22"/>
      <c r="V276" s="22"/>
      <c r="W276" s="22"/>
      <c r="X276" s="22"/>
      <c r="Y276" s="22"/>
      <c r="Z276" s="22"/>
      <c r="AA276" s="22"/>
      <c r="AB276" s="22"/>
      <c r="AC276" s="22"/>
      <c r="AD276" s="22"/>
      <c r="AE276" s="22"/>
      <c r="AR276" s="172" t="s">
        <v>205</v>
      </c>
      <c r="AT276" s="172" t="s">
        <v>127</v>
      </c>
      <c r="AU276" s="172" t="s">
        <v>133</v>
      </c>
      <c r="AY276" s="3" t="s">
        <v>124</v>
      </c>
      <c r="BE276" s="173" t="n">
        <f aca="false">IF(N276="základní",J276,0)</f>
        <v>0</v>
      </c>
      <c r="BF276" s="173" t="n">
        <f aca="false">IF(N276="snížená",J276,0)</f>
        <v>0</v>
      </c>
      <c r="BG276" s="173" t="n">
        <f aca="false">IF(N276="zákl. přenesená",J276,0)</f>
        <v>0</v>
      </c>
      <c r="BH276" s="173" t="n">
        <f aca="false">IF(N276="sníž. přenesená",J276,0)</f>
        <v>0</v>
      </c>
      <c r="BI276" s="173" t="n">
        <f aca="false">IF(N276="nulová",J276,0)</f>
        <v>0</v>
      </c>
      <c r="BJ276" s="3" t="s">
        <v>133</v>
      </c>
      <c r="BK276" s="173" t="n">
        <f aca="false">ROUND(I276*H276,2)</f>
        <v>0</v>
      </c>
      <c r="BL276" s="3" t="s">
        <v>205</v>
      </c>
      <c r="BM276" s="172" t="s">
        <v>549</v>
      </c>
    </row>
    <row r="277" s="174" customFormat="true" ht="12.8" hidden="false" customHeight="false" outlineLevel="0" collapsed="false">
      <c r="B277" s="175"/>
      <c r="D277" s="176" t="s">
        <v>135</v>
      </c>
      <c r="E277" s="177"/>
      <c r="F277" s="178" t="s">
        <v>136</v>
      </c>
      <c r="H277" s="179" t="n">
        <v>61.15</v>
      </c>
      <c r="I277" s="180"/>
      <c r="L277" s="175"/>
      <c r="M277" s="181"/>
      <c r="N277" s="182"/>
      <c r="O277" s="182"/>
      <c r="P277" s="182"/>
      <c r="Q277" s="182"/>
      <c r="R277" s="182"/>
      <c r="S277" s="182"/>
      <c r="T277" s="183"/>
      <c r="AT277" s="177" t="s">
        <v>135</v>
      </c>
      <c r="AU277" s="177" t="s">
        <v>133</v>
      </c>
      <c r="AV277" s="174" t="s">
        <v>133</v>
      </c>
      <c r="AW277" s="174" t="s">
        <v>31</v>
      </c>
      <c r="AX277" s="174" t="s">
        <v>74</v>
      </c>
      <c r="AY277" s="177" t="s">
        <v>124</v>
      </c>
    </row>
    <row r="278" s="205" customFormat="true" ht="12.8" hidden="false" customHeight="false" outlineLevel="0" collapsed="false">
      <c r="B278" s="206"/>
      <c r="D278" s="176" t="s">
        <v>135</v>
      </c>
      <c r="E278" s="207"/>
      <c r="F278" s="208" t="s">
        <v>550</v>
      </c>
      <c r="H278" s="209" t="n">
        <v>61.15</v>
      </c>
      <c r="I278" s="210"/>
      <c r="L278" s="206"/>
      <c r="M278" s="211"/>
      <c r="N278" s="212"/>
      <c r="O278" s="212"/>
      <c r="P278" s="212"/>
      <c r="Q278" s="212"/>
      <c r="R278" s="212"/>
      <c r="S278" s="212"/>
      <c r="T278" s="213"/>
      <c r="AT278" s="207" t="s">
        <v>135</v>
      </c>
      <c r="AU278" s="207" t="s">
        <v>133</v>
      </c>
      <c r="AV278" s="205" t="s">
        <v>141</v>
      </c>
      <c r="AW278" s="205" t="s">
        <v>31</v>
      </c>
      <c r="AX278" s="205" t="s">
        <v>74</v>
      </c>
      <c r="AY278" s="207" t="s">
        <v>124</v>
      </c>
    </row>
    <row r="279" s="174" customFormat="true" ht="12.8" hidden="false" customHeight="false" outlineLevel="0" collapsed="false">
      <c r="B279" s="175"/>
      <c r="D279" s="176" t="s">
        <v>135</v>
      </c>
      <c r="E279" s="177"/>
      <c r="F279" s="178" t="s">
        <v>551</v>
      </c>
      <c r="H279" s="179" t="n">
        <v>16.695</v>
      </c>
      <c r="I279" s="180"/>
      <c r="L279" s="175"/>
      <c r="M279" s="181"/>
      <c r="N279" s="182"/>
      <c r="O279" s="182"/>
      <c r="P279" s="182"/>
      <c r="Q279" s="182"/>
      <c r="R279" s="182"/>
      <c r="S279" s="182"/>
      <c r="T279" s="183"/>
      <c r="AT279" s="177" t="s">
        <v>135</v>
      </c>
      <c r="AU279" s="177" t="s">
        <v>133</v>
      </c>
      <c r="AV279" s="174" t="s">
        <v>133</v>
      </c>
      <c r="AW279" s="174" t="s">
        <v>31</v>
      </c>
      <c r="AX279" s="174" t="s">
        <v>74</v>
      </c>
      <c r="AY279" s="177" t="s">
        <v>124</v>
      </c>
    </row>
    <row r="280" s="174" customFormat="true" ht="12.8" hidden="false" customHeight="false" outlineLevel="0" collapsed="false">
      <c r="B280" s="175"/>
      <c r="D280" s="176" t="s">
        <v>135</v>
      </c>
      <c r="E280" s="177"/>
      <c r="F280" s="178" t="s">
        <v>552</v>
      </c>
      <c r="H280" s="179" t="n">
        <v>7.835</v>
      </c>
      <c r="I280" s="180"/>
      <c r="L280" s="175"/>
      <c r="M280" s="181"/>
      <c r="N280" s="182"/>
      <c r="O280" s="182"/>
      <c r="P280" s="182"/>
      <c r="Q280" s="182"/>
      <c r="R280" s="182"/>
      <c r="S280" s="182"/>
      <c r="T280" s="183"/>
      <c r="AT280" s="177" t="s">
        <v>135</v>
      </c>
      <c r="AU280" s="177" t="s">
        <v>133</v>
      </c>
      <c r="AV280" s="174" t="s">
        <v>133</v>
      </c>
      <c r="AW280" s="174" t="s">
        <v>31</v>
      </c>
      <c r="AX280" s="174" t="s">
        <v>74</v>
      </c>
      <c r="AY280" s="177" t="s">
        <v>124</v>
      </c>
    </row>
    <row r="281" s="174" customFormat="true" ht="12.8" hidden="false" customHeight="false" outlineLevel="0" collapsed="false">
      <c r="B281" s="175"/>
      <c r="D281" s="176" t="s">
        <v>135</v>
      </c>
      <c r="E281" s="177"/>
      <c r="F281" s="178" t="s">
        <v>553</v>
      </c>
      <c r="H281" s="179" t="n">
        <v>81.991</v>
      </c>
      <c r="I281" s="180"/>
      <c r="L281" s="175"/>
      <c r="M281" s="181"/>
      <c r="N281" s="182"/>
      <c r="O281" s="182"/>
      <c r="P281" s="182"/>
      <c r="Q281" s="182"/>
      <c r="R281" s="182"/>
      <c r="S281" s="182"/>
      <c r="T281" s="183"/>
      <c r="AT281" s="177" t="s">
        <v>135</v>
      </c>
      <c r="AU281" s="177" t="s">
        <v>133</v>
      </c>
      <c r="AV281" s="174" t="s">
        <v>133</v>
      </c>
      <c r="AW281" s="174" t="s">
        <v>31</v>
      </c>
      <c r="AX281" s="174" t="s">
        <v>74</v>
      </c>
      <c r="AY281" s="177" t="s">
        <v>124</v>
      </c>
    </row>
    <row r="282" s="174" customFormat="true" ht="12.8" hidden="false" customHeight="false" outlineLevel="0" collapsed="false">
      <c r="B282" s="175"/>
      <c r="D282" s="176" t="s">
        <v>135</v>
      </c>
      <c r="E282" s="177"/>
      <c r="F282" s="178" t="s">
        <v>554</v>
      </c>
      <c r="H282" s="179" t="n">
        <v>47.223</v>
      </c>
      <c r="I282" s="180"/>
      <c r="L282" s="175"/>
      <c r="M282" s="181"/>
      <c r="N282" s="182"/>
      <c r="O282" s="182"/>
      <c r="P282" s="182"/>
      <c r="Q282" s="182"/>
      <c r="R282" s="182"/>
      <c r="S282" s="182"/>
      <c r="T282" s="183"/>
      <c r="AT282" s="177" t="s">
        <v>135</v>
      </c>
      <c r="AU282" s="177" t="s">
        <v>133</v>
      </c>
      <c r="AV282" s="174" t="s">
        <v>133</v>
      </c>
      <c r="AW282" s="174" t="s">
        <v>31</v>
      </c>
      <c r="AX282" s="174" t="s">
        <v>74</v>
      </c>
      <c r="AY282" s="177" t="s">
        <v>124</v>
      </c>
    </row>
    <row r="283" s="174" customFormat="true" ht="12.8" hidden="false" customHeight="false" outlineLevel="0" collapsed="false">
      <c r="B283" s="175"/>
      <c r="D283" s="176" t="s">
        <v>135</v>
      </c>
      <c r="E283" s="177"/>
      <c r="F283" s="178" t="s">
        <v>555</v>
      </c>
      <c r="H283" s="179" t="n">
        <v>9.46</v>
      </c>
      <c r="I283" s="180"/>
      <c r="L283" s="175"/>
      <c r="M283" s="181"/>
      <c r="N283" s="182"/>
      <c r="O283" s="182"/>
      <c r="P283" s="182"/>
      <c r="Q283" s="182"/>
      <c r="R283" s="182"/>
      <c r="S283" s="182"/>
      <c r="T283" s="183"/>
      <c r="AT283" s="177" t="s">
        <v>135</v>
      </c>
      <c r="AU283" s="177" t="s">
        <v>133</v>
      </c>
      <c r="AV283" s="174" t="s">
        <v>133</v>
      </c>
      <c r="AW283" s="174" t="s">
        <v>31</v>
      </c>
      <c r="AX283" s="174" t="s">
        <v>74</v>
      </c>
      <c r="AY283" s="177" t="s">
        <v>124</v>
      </c>
    </row>
    <row r="284" s="174" customFormat="true" ht="12.8" hidden="false" customHeight="false" outlineLevel="0" collapsed="false">
      <c r="B284" s="175"/>
      <c r="D284" s="176" t="s">
        <v>135</v>
      </c>
      <c r="E284" s="177"/>
      <c r="F284" s="178" t="s">
        <v>556</v>
      </c>
      <c r="H284" s="179" t="n">
        <v>40.068</v>
      </c>
      <c r="I284" s="180"/>
      <c r="L284" s="175"/>
      <c r="M284" s="181"/>
      <c r="N284" s="182"/>
      <c r="O284" s="182"/>
      <c r="P284" s="182"/>
      <c r="Q284" s="182"/>
      <c r="R284" s="182"/>
      <c r="S284" s="182"/>
      <c r="T284" s="183"/>
      <c r="AT284" s="177" t="s">
        <v>135</v>
      </c>
      <c r="AU284" s="177" t="s">
        <v>133</v>
      </c>
      <c r="AV284" s="174" t="s">
        <v>133</v>
      </c>
      <c r="AW284" s="174" t="s">
        <v>31</v>
      </c>
      <c r="AX284" s="174" t="s">
        <v>74</v>
      </c>
      <c r="AY284" s="177" t="s">
        <v>124</v>
      </c>
    </row>
    <row r="285" s="205" customFormat="true" ht="12.8" hidden="false" customHeight="false" outlineLevel="0" collapsed="false">
      <c r="B285" s="206"/>
      <c r="D285" s="176" t="s">
        <v>135</v>
      </c>
      <c r="E285" s="207"/>
      <c r="F285" s="208" t="s">
        <v>550</v>
      </c>
      <c r="H285" s="209" t="n">
        <v>203.272</v>
      </c>
      <c r="I285" s="210"/>
      <c r="L285" s="206"/>
      <c r="M285" s="211"/>
      <c r="N285" s="212"/>
      <c r="O285" s="212"/>
      <c r="P285" s="212"/>
      <c r="Q285" s="212"/>
      <c r="R285" s="212"/>
      <c r="S285" s="212"/>
      <c r="T285" s="213"/>
      <c r="AT285" s="207" t="s">
        <v>135</v>
      </c>
      <c r="AU285" s="207" t="s">
        <v>133</v>
      </c>
      <c r="AV285" s="205" t="s">
        <v>141</v>
      </c>
      <c r="AW285" s="205" t="s">
        <v>31</v>
      </c>
      <c r="AX285" s="205" t="s">
        <v>74</v>
      </c>
      <c r="AY285" s="207" t="s">
        <v>124</v>
      </c>
    </row>
    <row r="286" s="184" customFormat="true" ht="12.8" hidden="false" customHeight="false" outlineLevel="0" collapsed="false">
      <c r="B286" s="185"/>
      <c r="D286" s="176" t="s">
        <v>135</v>
      </c>
      <c r="E286" s="186"/>
      <c r="F286" s="187" t="s">
        <v>152</v>
      </c>
      <c r="H286" s="188" t="n">
        <v>264.422</v>
      </c>
      <c r="I286" s="189"/>
      <c r="L286" s="185"/>
      <c r="M286" s="190"/>
      <c r="N286" s="191"/>
      <c r="O286" s="191"/>
      <c r="P286" s="191"/>
      <c r="Q286" s="191"/>
      <c r="R286" s="191"/>
      <c r="S286" s="191"/>
      <c r="T286" s="192"/>
      <c r="AT286" s="186" t="s">
        <v>135</v>
      </c>
      <c r="AU286" s="186" t="s">
        <v>133</v>
      </c>
      <c r="AV286" s="184" t="s">
        <v>132</v>
      </c>
      <c r="AW286" s="184" t="s">
        <v>31</v>
      </c>
      <c r="AX286" s="184" t="s">
        <v>79</v>
      </c>
      <c r="AY286" s="186" t="s">
        <v>124</v>
      </c>
    </row>
    <row r="287" s="27" customFormat="true" ht="24.15" hidden="false" customHeight="true" outlineLevel="0" collapsed="false">
      <c r="A287" s="22"/>
      <c r="B287" s="160"/>
      <c r="C287" s="161" t="s">
        <v>557</v>
      </c>
      <c r="D287" s="161" t="s">
        <v>127</v>
      </c>
      <c r="E287" s="162" t="s">
        <v>558</v>
      </c>
      <c r="F287" s="163" t="s">
        <v>559</v>
      </c>
      <c r="G287" s="164" t="s">
        <v>130</v>
      </c>
      <c r="H287" s="165" t="n">
        <v>264.422</v>
      </c>
      <c r="I287" s="166"/>
      <c r="J287" s="167" t="n">
        <f aca="false">ROUND(I287*H287,2)</f>
        <v>0</v>
      </c>
      <c r="K287" s="163" t="s">
        <v>131</v>
      </c>
      <c r="L287" s="23"/>
      <c r="M287" s="168"/>
      <c r="N287" s="169" t="s">
        <v>40</v>
      </c>
      <c r="O287" s="60"/>
      <c r="P287" s="170" t="n">
        <f aca="false">O287*H287</f>
        <v>0</v>
      </c>
      <c r="Q287" s="170" t="n">
        <v>0</v>
      </c>
      <c r="R287" s="170" t="n">
        <f aca="false">Q287*H287</f>
        <v>0</v>
      </c>
      <c r="S287" s="170" t="n">
        <v>0</v>
      </c>
      <c r="T287" s="171" t="n">
        <f aca="false">S287*H287</f>
        <v>0</v>
      </c>
      <c r="U287" s="22"/>
      <c r="V287" s="22"/>
      <c r="W287" s="22"/>
      <c r="X287" s="22"/>
      <c r="Y287" s="22"/>
      <c r="Z287" s="22"/>
      <c r="AA287" s="22"/>
      <c r="AB287" s="22"/>
      <c r="AC287" s="22"/>
      <c r="AD287" s="22"/>
      <c r="AE287" s="22"/>
      <c r="AR287" s="172" t="s">
        <v>205</v>
      </c>
      <c r="AT287" s="172" t="s">
        <v>127</v>
      </c>
      <c r="AU287" s="172" t="s">
        <v>133</v>
      </c>
      <c r="AY287" s="3" t="s">
        <v>124</v>
      </c>
      <c r="BE287" s="173" t="n">
        <f aca="false">IF(N287="základní",J287,0)</f>
        <v>0</v>
      </c>
      <c r="BF287" s="173" t="n">
        <f aca="false">IF(N287="snížená",J287,0)</f>
        <v>0</v>
      </c>
      <c r="BG287" s="173" t="n">
        <f aca="false">IF(N287="zákl. přenesená",J287,0)</f>
        <v>0</v>
      </c>
      <c r="BH287" s="173" t="n">
        <f aca="false">IF(N287="sníž. přenesená",J287,0)</f>
        <v>0</v>
      </c>
      <c r="BI287" s="173" t="n">
        <f aca="false">IF(N287="nulová",J287,0)</f>
        <v>0</v>
      </c>
      <c r="BJ287" s="3" t="s">
        <v>133</v>
      </c>
      <c r="BK287" s="173" t="n">
        <f aca="false">ROUND(I287*H287,2)</f>
        <v>0</v>
      </c>
      <c r="BL287" s="3" t="s">
        <v>205</v>
      </c>
      <c r="BM287" s="172" t="s">
        <v>560</v>
      </c>
    </row>
    <row r="288" s="27" customFormat="true" ht="24.15" hidden="false" customHeight="true" outlineLevel="0" collapsed="false">
      <c r="A288" s="22"/>
      <c r="B288" s="160"/>
      <c r="C288" s="161" t="s">
        <v>561</v>
      </c>
      <c r="D288" s="161" t="s">
        <v>127</v>
      </c>
      <c r="E288" s="162" t="s">
        <v>562</v>
      </c>
      <c r="F288" s="163" t="s">
        <v>563</v>
      </c>
      <c r="G288" s="164" t="s">
        <v>130</v>
      </c>
      <c r="H288" s="165" t="n">
        <v>5</v>
      </c>
      <c r="I288" s="166"/>
      <c r="J288" s="167" t="n">
        <f aca="false">ROUND(I288*H288,2)</f>
        <v>0</v>
      </c>
      <c r="K288" s="163" t="s">
        <v>131</v>
      </c>
      <c r="L288" s="23"/>
      <c r="M288" s="168"/>
      <c r="N288" s="169" t="s">
        <v>40</v>
      </c>
      <c r="O288" s="60"/>
      <c r="P288" s="170" t="n">
        <f aca="false">O288*H288</f>
        <v>0</v>
      </c>
      <c r="Q288" s="170" t="n">
        <v>0.00025</v>
      </c>
      <c r="R288" s="170" t="n">
        <f aca="false">Q288*H288</f>
        <v>0.00125</v>
      </c>
      <c r="S288" s="170" t="n">
        <v>0</v>
      </c>
      <c r="T288" s="171" t="n">
        <f aca="false">S288*H288</f>
        <v>0</v>
      </c>
      <c r="U288" s="22"/>
      <c r="V288" s="22"/>
      <c r="W288" s="22"/>
      <c r="X288" s="22"/>
      <c r="Y288" s="22"/>
      <c r="Z288" s="22"/>
      <c r="AA288" s="22"/>
      <c r="AB288" s="22"/>
      <c r="AC288" s="22"/>
      <c r="AD288" s="22"/>
      <c r="AE288" s="22"/>
      <c r="AR288" s="172" t="s">
        <v>205</v>
      </c>
      <c r="AT288" s="172" t="s">
        <v>127</v>
      </c>
      <c r="AU288" s="172" t="s">
        <v>133</v>
      </c>
      <c r="AY288" s="3" t="s">
        <v>124</v>
      </c>
      <c r="BE288" s="173" t="n">
        <f aca="false">IF(N288="základní",J288,0)</f>
        <v>0</v>
      </c>
      <c r="BF288" s="173" t="n">
        <f aca="false">IF(N288="snížená",J288,0)</f>
        <v>0</v>
      </c>
      <c r="BG288" s="173" t="n">
        <f aca="false">IF(N288="zákl. přenesená",J288,0)</f>
        <v>0</v>
      </c>
      <c r="BH288" s="173" t="n">
        <f aca="false">IF(N288="sníž. přenesená",J288,0)</f>
        <v>0</v>
      </c>
      <c r="BI288" s="173" t="n">
        <f aca="false">IF(N288="nulová",J288,0)</f>
        <v>0</v>
      </c>
      <c r="BJ288" s="3" t="s">
        <v>133</v>
      </c>
      <c r="BK288" s="173" t="n">
        <f aca="false">ROUND(I288*H288,2)</f>
        <v>0</v>
      </c>
      <c r="BL288" s="3" t="s">
        <v>205</v>
      </c>
      <c r="BM288" s="172" t="s">
        <v>564</v>
      </c>
    </row>
    <row r="289" s="174" customFormat="true" ht="12.8" hidden="false" customHeight="false" outlineLevel="0" collapsed="false">
      <c r="B289" s="175"/>
      <c r="D289" s="176" t="s">
        <v>135</v>
      </c>
      <c r="E289" s="177"/>
      <c r="F289" s="178" t="s">
        <v>565</v>
      </c>
      <c r="H289" s="179" t="n">
        <v>5</v>
      </c>
      <c r="I289" s="180"/>
      <c r="L289" s="175"/>
      <c r="M289" s="181"/>
      <c r="N289" s="182"/>
      <c r="O289" s="182"/>
      <c r="P289" s="182"/>
      <c r="Q289" s="182"/>
      <c r="R289" s="182"/>
      <c r="S289" s="182"/>
      <c r="T289" s="183"/>
      <c r="AT289" s="177" t="s">
        <v>135</v>
      </c>
      <c r="AU289" s="177" t="s">
        <v>133</v>
      </c>
      <c r="AV289" s="174" t="s">
        <v>133</v>
      </c>
      <c r="AW289" s="174" t="s">
        <v>31</v>
      </c>
      <c r="AX289" s="174" t="s">
        <v>79</v>
      </c>
      <c r="AY289" s="177" t="s">
        <v>124</v>
      </c>
    </row>
    <row r="290" s="27" customFormat="true" ht="24.15" hidden="false" customHeight="true" outlineLevel="0" collapsed="false">
      <c r="A290" s="22"/>
      <c r="B290" s="160"/>
      <c r="C290" s="161" t="s">
        <v>566</v>
      </c>
      <c r="D290" s="161" t="s">
        <v>127</v>
      </c>
      <c r="E290" s="162" t="s">
        <v>567</v>
      </c>
      <c r="F290" s="163" t="s">
        <v>568</v>
      </c>
      <c r="G290" s="164" t="s">
        <v>130</v>
      </c>
      <c r="H290" s="165" t="n">
        <v>1</v>
      </c>
      <c r="I290" s="166"/>
      <c r="J290" s="167" t="n">
        <f aca="false">ROUND(I290*H290,2)</f>
        <v>0</v>
      </c>
      <c r="K290" s="163" t="s">
        <v>131</v>
      </c>
      <c r="L290" s="23"/>
      <c r="M290" s="168"/>
      <c r="N290" s="169" t="s">
        <v>40</v>
      </c>
      <c r="O290" s="60"/>
      <c r="P290" s="170" t="n">
        <f aca="false">O290*H290</f>
        <v>0</v>
      </c>
      <c r="Q290" s="170" t="n">
        <v>0.00038</v>
      </c>
      <c r="R290" s="170" t="n">
        <f aca="false">Q290*H290</f>
        <v>0.00038</v>
      </c>
      <c r="S290" s="170" t="n">
        <v>0</v>
      </c>
      <c r="T290" s="171" t="n">
        <f aca="false">S290*H290</f>
        <v>0</v>
      </c>
      <c r="U290" s="22"/>
      <c r="V290" s="22"/>
      <c r="W290" s="22"/>
      <c r="X290" s="22"/>
      <c r="Y290" s="22"/>
      <c r="Z290" s="22"/>
      <c r="AA290" s="22"/>
      <c r="AB290" s="22"/>
      <c r="AC290" s="22"/>
      <c r="AD290" s="22"/>
      <c r="AE290" s="22"/>
      <c r="AR290" s="172" t="s">
        <v>205</v>
      </c>
      <c r="AT290" s="172" t="s">
        <v>127</v>
      </c>
      <c r="AU290" s="172" t="s">
        <v>133</v>
      </c>
      <c r="AY290" s="3" t="s">
        <v>124</v>
      </c>
      <c r="BE290" s="173" t="n">
        <f aca="false">IF(N290="základní",J290,0)</f>
        <v>0</v>
      </c>
      <c r="BF290" s="173" t="n">
        <f aca="false">IF(N290="snížená",J290,0)</f>
        <v>0</v>
      </c>
      <c r="BG290" s="173" t="n">
        <f aca="false">IF(N290="zákl. přenesená",J290,0)</f>
        <v>0</v>
      </c>
      <c r="BH290" s="173" t="n">
        <f aca="false">IF(N290="sníž. přenesená",J290,0)</f>
        <v>0</v>
      </c>
      <c r="BI290" s="173" t="n">
        <f aca="false">IF(N290="nulová",J290,0)</f>
        <v>0</v>
      </c>
      <c r="BJ290" s="3" t="s">
        <v>133</v>
      </c>
      <c r="BK290" s="173" t="n">
        <f aca="false">ROUND(I290*H290,2)</f>
        <v>0</v>
      </c>
      <c r="BL290" s="3" t="s">
        <v>205</v>
      </c>
      <c r="BM290" s="172" t="s">
        <v>569</v>
      </c>
    </row>
    <row r="291" s="27" customFormat="true" ht="24.15" hidden="false" customHeight="true" outlineLevel="0" collapsed="false">
      <c r="A291" s="22"/>
      <c r="B291" s="160"/>
      <c r="C291" s="161" t="s">
        <v>570</v>
      </c>
      <c r="D291" s="161" t="s">
        <v>127</v>
      </c>
      <c r="E291" s="162" t="s">
        <v>571</v>
      </c>
      <c r="F291" s="163" t="s">
        <v>572</v>
      </c>
      <c r="G291" s="164" t="s">
        <v>130</v>
      </c>
      <c r="H291" s="165" t="n">
        <v>264.422</v>
      </c>
      <c r="I291" s="166"/>
      <c r="J291" s="167" t="n">
        <f aca="false">ROUND(I291*H291,2)</f>
        <v>0</v>
      </c>
      <c r="K291" s="163" t="s">
        <v>131</v>
      </c>
      <c r="L291" s="23"/>
      <c r="M291" s="168"/>
      <c r="N291" s="169" t="s">
        <v>40</v>
      </c>
      <c r="O291" s="60"/>
      <c r="P291" s="170" t="n">
        <f aca="false">O291*H291</f>
        <v>0</v>
      </c>
      <c r="Q291" s="170" t="n">
        <v>0.00029</v>
      </c>
      <c r="R291" s="170" t="n">
        <f aca="false">Q291*H291</f>
        <v>0.07668238</v>
      </c>
      <c r="S291" s="170" t="n">
        <v>0</v>
      </c>
      <c r="T291" s="171" t="n">
        <f aca="false">S291*H291</f>
        <v>0</v>
      </c>
      <c r="U291" s="22"/>
      <c r="V291" s="22"/>
      <c r="W291" s="22"/>
      <c r="X291" s="22"/>
      <c r="Y291" s="22"/>
      <c r="Z291" s="22"/>
      <c r="AA291" s="22"/>
      <c r="AB291" s="22"/>
      <c r="AC291" s="22"/>
      <c r="AD291" s="22"/>
      <c r="AE291" s="22"/>
      <c r="AR291" s="172" t="s">
        <v>205</v>
      </c>
      <c r="AT291" s="172" t="s">
        <v>127</v>
      </c>
      <c r="AU291" s="172" t="s">
        <v>133</v>
      </c>
      <c r="AY291" s="3" t="s">
        <v>124</v>
      </c>
      <c r="BE291" s="173" t="n">
        <f aca="false">IF(N291="základní",J291,0)</f>
        <v>0</v>
      </c>
      <c r="BF291" s="173" t="n">
        <f aca="false">IF(N291="snížená",J291,0)</f>
        <v>0</v>
      </c>
      <c r="BG291" s="173" t="n">
        <f aca="false">IF(N291="zákl. přenesená",J291,0)</f>
        <v>0</v>
      </c>
      <c r="BH291" s="173" t="n">
        <f aca="false">IF(N291="sníž. přenesená",J291,0)</f>
        <v>0</v>
      </c>
      <c r="BI291" s="173" t="n">
        <f aca="false">IF(N291="nulová",J291,0)</f>
        <v>0</v>
      </c>
      <c r="BJ291" s="3" t="s">
        <v>133</v>
      </c>
      <c r="BK291" s="173" t="n">
        <f aca="false">ROUND(I291*H291,2)</f>
        <v>0</v>
      </c>
      <c r="BL291" s="3" t="s">
        <v>205</v>
      </c>
      <c r="BM291" s="172" t="s">
        <v>573</v>
      </c>
    </row>
    <row r="292" s="146" customFormat="true" ht="25.9" hidden="false" customHeight="true" outlineLevel="0" collapsed="false">
      <c r="B292" s="147"/>
      <c r="D292" s="148" t="s">
        <v>73</v>
      </c>
      <c r="E292" s="149" t="s">
        <v>574</v>
      </c>
      <c r="F292" s="149" t="s">
        <v>575</v>
      </c>
      <c r="I292" s="150"/>
      <c r="J292" s="151" t="n">
        <f aca="false">BK292</f>
        <v>0</v>
      </c>
      <c r="L292" s="147"/>
      <c r="M292" s="152"/>
      <c r="N292" s="153"/>
      <c r="O292" s="153"/>
      <c r="P292" s="154" t="n">
        <f aca="false">SUM(P293:P299)</f>
        <v>0</v>
      </c>
      <c r="Q292" s="153"/>
      <c r="R292" s="154" t="n">
        <f aca="false">SUM(R293:R299)</f>
        <v>0</v>
      </c>
      <c r="S292" s="153"/>
      <c r="T292" s="155" t="n">
        <f aca="false">SUM(T293:T299)</f>
        <v>0</v>
      </c>
      <c r="AR292" s="148" t="s">
        <v>132</v>
      </c>
      <c r="AT292" s="156" t="s">
        <v>73</v>
      </c>
      <c r="AU292" s="156" t="s">
        <v>74</v>
      </c>
      <c r="AY292" s="148" t="s">
        <v>124</v>
      </c>
      <c r="BK292" s="157" t="n">
        <f aca="false">SUM(BK293:BK299)</f>
        <v>0</v>
      </c>
    </row>
    <row r="293" s="27" customFormat="true" ht="16.5" hidden="false" customHeight="true" outlineLevel="0" collapsed="false">
      <c r="A293" s="22"/>
      <c r="B293" s="160"/>
      <c r="C293" s="161" t="s">
        <v>576</v>
      </c>
      <c r="D293" s="161" t="s">
        <v>127</v>
      </c>
      <c r="E293" s="162" t="s">
        <v>577</v>
      </c>
      <c r="F293" s="163" t="s">
        <v>578</v>
      </c>
      <c r="G293" s="164" t="s">
        <v>178</v>
      </c>
      <c r="H293" s="165" t="n">
        <v>3</v>
      </c>
      <c r="I293" s="166"/>
      <c r="J293" s="167" t="n">
        <f aca="false">ROUND(I293*H293,2)</f>
        <v>0</v>
      </c>
      <c r="K293" s="163" t="s">
        <v>131</v>
      </c>
      <c r="L293" s="23"/>
      <c r="M293" s="168"/>
      <c r="N293" s="169" t="s">
        <v>40</v>
      </c>
      <c r="O293" s="60"/>
      <c r="P293" s="170" t="n">
        <f aca="false">O293*H293</f>
        <v>0</v>
      </c>
      <c r="Q293" s="170" t="n">
        <v>0</v>
      </c>
      <c r="R293" s="170" t="n">
        <f aca="false">Q293*H293</f>
        <v>0</v>
      </c>
      <c r="S293" s="170" t="n">
        <v>0</v>
      </c>
      <c r="T293" s="171" t="n">
        <f aca="false">S293*H293</f>
        <v>0</v>
      </c>
      <c r="U293" s="22"/>
      <c r="V293" s="22"/>
      <c r="W293" s="22"/>
      <c r="X293" s="22"/>
      <c r="Y293" s="22"/>
      <c r="Z293" s="22"/>
      <c r="AA293" s="22"/>
      <c r="AB293" s="22"/>
      <c r="AC293" s="22"/>
      <c r="AD293" s="22"/>
      <c r="AE293" s="22"/>
      <c r="AR293" s="172" t="s">
        <v>579</v>
      </c>
      <c r="AT293" s="172" t="s">
        <v>127</v>
      </c>
      <c r="AU293" s="172" t="s">
        <v>79</v>
      </c>
      <c r="AY293" s="3" t="s">
        <v>124</v>
      </c>
      <c r="BE293" s="173" t="n">
        <f aca="false">IF(N293="základní",J293,0)</f>
        <v>0</v>
      </c>
      <c r="BF293" s="173" t="n">
        <f aca="false">IF(N293="snížená",J293,0)</f>
        <v>0</v>
      </c>
      <c r="BG293" s="173" t="n">
        <f aca="false">IF(N293="zákl. přenesená",J293,0)</f>
        <v>0</v>
      </c>
      <c r="BH293" s="173" t="n">
        <f aca="false">IF(N293="sníž. přenesená",J293,0)</f>
        <v>0</v>
      </c>
      <c r="BI293" s="173" t="n">
        <f aca="false">IF(N293="nulová",J293,0)</f>
        <v>0</v>
      </c>
      <c r="BJ293" s="3" t="s">
        <v>133</v>
      </c>
      <c r="BK293" s="173" t="n">
        <f aca="false">ROUND(I293*H293,2)</f>
        <v>0</v>
      </c>
      <c r="BL293" s="3" t="s">
        <v>579</v>
      </c>
      <c r="BM293" s="172" t="s">
        <v>580</v>
      </c>
    </row>
    <row r="294" s="174" customFormat="true" ht="12.8" hidden="false" customHeight="false" outlineLevel="0" collapsed="false">
      <c r="B294" s="175"/>
      <c r="D294" s="176" t="s">
        <v>135</v>
      </c>
      <c r="E294" s="177"/>
      <c r="F294" s="178" t="s">
        <v>581</v>
      </c>
      <c r="H294" s="179" t="n">
        <v>3</v>
      </c>
      <c r="I294" s="180"/>
      <c r="L294" s="175"/>
      <c r="M294" s="181"/>
      <c r="N294" s="182"/>
      <c r="O294" s="182"/>
      <c r="P294" s="182"/>
      <c r="Q294" s="182"/>
      <c r="R294" s="182"/>
      <c r="S294" s="182"/>
      <c r="T294" s="183"/>
      <c r="AT294" s="177" t="s">
        <v>135</v>
      </c>
      <c r="AU294" s="177" t="s">
        <v>79</v>
      </c>
      <c r="AV294" s="174" t="s">
        <v>133</v>
      </c>
      <c r="AW294" s="174" t="s">
        <v>31</v>
      </c>
      <c r="AX294" s="174" t="s">
        <v>74</v>
      </c>
      <c r="AY294" s="177" t="s">
        <v>124</v>
      </c>
    </row>
    <row r="295" s="184" customFormat="true" ht="12.8" hidden="false" customHeight="false" outlineLevel="0" collapsed="false">
      <c r="B295" s="185"/>
      <c r="D295" s="176" t="s">
        <v>135</v>
      </c>
      <c r="E295" s="186"/>
      <c r="F295" s="187" t="s">
        <v>152</v>
      </c>
      <c r="H295" s="188" t="n">
        <v>3</v>
      </c>
      <c r="I295" s="189"/>
      <c r="L295" s="185"/>
      <c r="M295" s="190"/>
      <c r="N295" s="191"/>
      <c r="O295" s="191"/>
      <c r="P295" s="191"/>
      <c r="Q295" s="191"/>
      <c r="R295" s="191"/>
      <c r="S295" s="191"/>
      <c r="T295" s="192"/>
      <c r="AT295" s="186" t="s">
        <v>135</v>
      </c>
      <c r="AU295" s="186" t="s">
        <v>79</v>
      </c>
      <c r="AV295" s="184" t="s">
        <v>132</v>
      </c>
      <c r="AW295" s="184" t="s">
        <v>31</v>
      </c>
      <c r="AX295" s="184" t="s">
        <v>79</v>
      </c>
      <c r="AY295" s="186" t="s">
        <v>124</v>
      </c>
    </row>
    <row r="296" s="27" customFormat="true" ht="16.5" hidden="false" customHeight="true" outlineLevel="0" collapsed="false">
      <c r="A296" s="22"/>
      <c r="B296" s="160"/>
      <c r="C296" s="161" t="s">
        <v>582</v>
      </c>
      <c r="D296" s="161" t="s">
        <v>127</v>
      </c>
      <c r="E296" s="162" t="s">
        <v>583</v>
      </c>
      <c r="F296" s="163" t="s">
        <v>584</v>
      </c>
      <c r="G296" s="164" t="s">
        <v>178</v>
      </c>
      <c r="H296" s="165" t="n">
        <v>4</v>
      </c>
      <c r="I296" s="166"/>
      <c r="J296" s="167" t="n">
        <f aca="false">ROUND(I296*H296,2)</f>
        <v>0</v>
      </c>
      <c r="K296" s="163" t="s">
        <v>131</v>
      </c>
      <c r="L296" s="23"/>
      <c r="M296" s="168"/>
      <c r="N296" s="169" t="s">
        <v>40</v>
      </c>
      <c r="O296" s="60"/>
      <c r="P296" s="170" t="n">
        <f aca="false">O296*H296</f>
        <v>0</v>
      </c>
      <c r="Q296" s="170" t="n">
        <v>0</v>
      </c>
      <c r="R296" s="170" t="n">
        <f aca="false">Q296*H296</f>
        <v>0</v>
      </c>
      <c r="S296" s="170" t="n">
        <v>0</v>
      </c>
      <c r="T296" s="171" t="n">
        <f aca="false">S296*H296</f>
        <v>0</v>
      </c>
      <c r="U296" s="22"/>
      <c r="V296" s="22"/>
      <c r="W296" s="22"/>
      <c r="X296" s="22"/>
      <c r="Y296" s="22"/>
      <c r="Z296" s="22"/>
      <c r="AA296" s="22"/>
      <c r="AB296" s="22"/>
      <c r="AC296" s="22"/>
      <c r="AD296" s="22"/>
      <c r="AE296" s="22"/>
      <c r="AR296" s="172" t="s">
        <v>579</v>
      </c>
      <c r="AT296" s="172" t="s">
        <v>127</v>
      </c>
      <c r="AU296" s="172" t="s">
        <v>79</v>
      </c>
      <c r="AY296" s="3" t="s">
        <v>124</v>
      </c>
      <c r="BE296" s="173" t="n">
        <f aca="false">IF(N296="základní",J296,0)</f>
        <v>0</v>
      </c>
      <c r="BF296" s="173" t="n">
        <f aca="false">IF(N296="snížená",J296,0)</f>
        <v>0</v>
      </c>
      <c r="BG296" s="173" t="n">
        <f aca="false">IF(N296="zákl. přenesená",J296,0)</f>
        <v>0</v>
      </c>
      <c r="BH296" s="173" t="n">
        <f aca="false">IF(N296="sníž. přenesená",J296,0)</f>
        <v>0</v>
      </c>
      <c r="BI296" s="173" t="n">
        <f aca="false">IF(N296="nulová",J296,0)</f>
        <v>0</v>
      </c>
      <c r="BJ296" s="3" t="s">
        <v>133</v>
      </c>
      <c r="BK296" s="173" t="n">
        <f aca="false">ROUND(I296*H296,2)</f>
        <v>0</v>
      </c>
      <c r="BL296" s="3" t="s">
        <v>579</v>
      </c>
      <c r="BM296" s="172" t="s">
        <v>585</v>
      </c>
    </row>
    <row r="297" s="174" customFormat="true" ht="12.8" hidden="false" customHeight="false" outlineLevel="0" collapsed="false">
      <c r="B297" s="175"/>
      <c r="D297" s="176" t="s">
        <v>135</v>
      </c>
      <c r="E297" s="177"/>
      <c r="F297" s="178" t="s">
        <v>586</v>
      </c>
      <c r="H297" s="179" t="n">
        <v>3</v>
      </c>
      <c r="I297" s="180"/>
      <c r="L297" s="175"/>
      <c r="M297" s="181"/>
      <c r="N297" s="182"/>
      <c r="O297" s="182"/>
      <c r="P297" s="182"/>
      <c r="Q297" s="182"/>
      <c r="R297" s="182"/>
      <c r="S297" s="182"/>
      <c r="T297" s="183"/>
      <c r="AT297" s="177" t="s">
        <v>135</v>
      </c>
      <c r="AU297" s="177" t="s">
        <v>79</v>
      </c>
      <c r="AV297" s="174" t="s">
        <v>133</v>
      </c>
      <c r="AW297" s="174" t="s">
        <v>31</v>
      </c>
      <c r="AX297" s="174" t="s">
        <v>74</v>
      </c>
      <c r="AY297" s="177" t="s">
        <v>124</v>
      </c>
    </row>
    <row r="298" s="174" customFormat="true" ht="12.8" hidden="false" customHeight="false" outlineLevel="0" collapsed="false">
      <c r="B298" s="175"/>
      <c r="D298" s="176" t="s">
        <v>135</v>
      </c>
      <c r="E298" s="177"/>
      <c r="F298" s="178" t="s">
        <v>587</v>
      </c>
      <c r="H298" s="179" t="n">
        <v>1</v>
      </c>
      <c r="I298" s="180"/>
      <c r="L298" s="175"/>
      <c r="M298" s="181"/>
      <c r="N298" s="182"/>
      <c r="O298" s="182"/>
      <c r="P298" s="182"/>
      <c r="Q298" s="182"/>
      <c r="R298" s="182"/>
      <c r="S298" s="182"/>
      <c r="T298" s="183"/>
      <c r="AT298" s="177" t="s">
        <v>135</v>
      </c>
      <c r="AU298" s="177" t="s">
        <v>79</v>
      </c>
      <c r="AV298" s="174" t="s">
        <v>133</v>
      </c>
      <c r="AW298" s="174" t="s">
        <v>31</v>
      </c>
      <c r="AX298" s="174" t="s">
        <v>74</v>
      </c>
      <c r="AY298" s="177" t="s">
        <v>124</v>
      </c>
    </row>
    <row r="299" s="184" customFormat="true" ht="12.8" hidden="false" customHeight="false" outlineLevel="0" collapsed="false">
      <c r="B299" s="185"/>
      <c r="D299" s="176" t="s">
        <v>135</v>
      </c>
      <c r="E299" s="186"/>
      <c r="F299" s="187" t="s">
        <v>152</v>
      </c>
      <c r="H299" s="188" t="n">
        <v>4</v>
      </c>
      <c r="I299" s="189"/>
      <c r="L299" s="185"/>
      <c r="M299" s="190"/>
      <c r="N299" s="191"/>
      <c r="O299" s="191"/>
      <c r="P299" s="191"/>
      <c r="Q299" s="191"/>
      <c r="R299" s="191"/>
      <c r="S299" s="191"/>
      <c r="T299" s="192"/>
      <c r="AT299" s="186" t="s">
        <v>135</v>
      </c>
      <c r="AU299" s="186" t="s">
        <v>79</v>
      </c>
      <c r="AV299" s="184" t="s">
        <v>132</v>
      </c>
      <c r="AW299" s="184" t="s">
        <v>31</v>
      </c>
      <c r="AX299" s="184" t="s">
        <v>79</v>
      </c>
      <c r="AY299" s="186" t="s">
        <v>124</v>
      </c>
    </row>
    <row r="300" s="146" customFormat="true" ht="25.9" hidden="false" customHeight="true" outlineLevel="0" collapsed="false">
      <c r="B300" s="147"/>
      <c r="D300" s="148" t="s">
        <v>73</v>
      </c>
      <c r="E300" s="149" t="s">
        <v>588</v>
      </c>
      <c r="F300" s="149" t="s">
        <v>589</v>
      </c>
      <c r="I300" s="150"/>
      <c r="J300" s="151" t="n">
        <f aca="false">BK300</f>
        <v>0</v>
      </c>
      <c r="L300" s="147"/>
      <c r="M300" s="152"/>
      <c r="N300" s="153"/>
      <c r="O300" s="153"/>
      <c r="P300" s="154" t="n">
        <f aca="false">P301+P303+P305</f>
        <v>0</v>
      </c>
      <c r="Q300" s="153"/>
      <c r="R300" s="154" t="n">
        <f aca="false">R301+R303+R305</f>
        <v>0</v>
      </c>
      <c r="S300" s="153"/>
      <c r="T300" s="155" t="n">
        <f aca="false">T301+T303+T305</f>
        <v>0</v>
      </c>
      <c r="AR300" s="148" t="s">
        <v>157</v>
      </c>
      <c r="AT300" s="156" t="s">
        <v>73</v>
      </c>
      <c r="AU300" s="156" t="s">
        <v>74</v>
      </c>
      <c r="AY300" s="148" t="s">
        <v>124</v>
      </c>
      <c r="BK300" s="157" t="n">
        <f aca="false">BK301+BK303+BK305</f>
        <v>0</v>
      </c>
    </row>
    <row r="301" s="146" customFormat="true" ht="22.8" hidden="false" customHeight="true" outlineLevel="0" collapsed="false">
      <c r="B301" s="147"/>
      <c r="D301" s="148" t="s">
        <v>73</v>
      </c>
      <c r="E301" s="158" t="s">
        <v>590</v>
      </c>
      <c r="F301" s="158" t="s">
        <v>591</v>
      </c>
      <c r="I301" s="150"/>
      <c r="J301" s="159" t="n">
        <f aca="false">BK301</f>
        <v>0</v>
      </c>
      <c r="L301" s="147"/>
      <c r="M301" s="152"/>
      <c r="N301" s="153"/>
      <c r="O301" s="153"/>
      <c r="P301" s="154" t="n">
        <f aca="false">P302</f>
        <v>0</v>
      </c>
      <c r="Q301" s="153"/>
      <c r="R301" s="154" t="n">
        <f aca="false">R302</f>
        <v>0</v>
      </c>
      <c r="S301" s="153"/>
      <c r="T301" s="155" t="n">
        <f aca="false">T302</f>
        <v>0</v>
      </c>
      <c r="AR301" s="148" t="s">
        <v>157</v>
      </c>
      <c r="AT301" s="156" t="s">
        <v>73</v>
      </c>
      <c r="AU301" s="156" t="s">
        <v>79</v>
      </c>
      <c r="AY301" s="148" t="s">
        <v>124</v>
      </c>
      <c r="BK301" s="157" t="n">
        <f aca="false">BK302</f>
        <v>0</v>
      </c>
    </row>
    <row r="302" s="27" customFormat="true" ht="16.5" hidden="false" customHeight="true" outlineLevel="0" collapsed="false">
      <c r="A302" s="22"/>
      <c r="B302" s="160"/>
      <c r="C302" s="161" t="s">
        <v>592</v>
      </c>
      <c r="D302" s="161" t="s">
        <v>127</v>
      </c>
      <c r="E302" s="162" t="s">
        <v>593</v>
      </c>
      <c r="F302" s="163" t="s">
        <v>594</v>
      </c>
      <c r="G302" s="164" t="s">
        <v>160</v>
      </c>
      <c r="H302" s="165" t="n">
        <v>1</v>
      </c>
      <c r="I302" s="166"/>
      <c r="J302" s="167" t="n">
        <f aca="false">ROUND(I302*H302,2)</f>
        <v>0</v>
      </c>
      <c r="K302" s="163" t="s">
        <v>131</v>
      </c>
      <c r="L302" s="23"/>
      <c r="M302" s="168"/>
      <c r="N302" s="169" t="s">
        <v>40</v>
      </c>
      <c r="O302" s="60"/>
      <c r="P302" s="170" t="n">
        <f aca="false">O302*H302</f>
        <v>0</v>
      </c>
      <c r="Q302" s="170" t="n">
        <v>0</v>
      </c>
      <c r="R302" s="170" t="n">
        <f aca="false">Q302*H302</f>
        <v>0</v>
      </c>
      <c r="S302" s="170" t="n">
        <v>0</v>
      </c>
      <c r="T302" s="171" t="n">
        <f aca="false">S302*H302</f>
        <v>0</v>
      </c>
      <c r="U302" s="22"/>
      <c r="V302" s="22"/>
      <c r="W302" s="22"/>
      <c r="X302" s="22"/>
      <c r="Y302" s="22"/>
      <c r="Z302" s="22"/>
      <c r="AA302" s="22"/>
      <c r="AB302" s="22"/>
      <c r="AC302" s="22"/>
      <c r="AD302" s="22"/>
      <c r="AE302" s="22"/>
      <c r="AR302" s="172" t="s">
        <v>595</v>
      </c>
      <c r="AT302" s="172" t="s">
        <v>127</v>
      </c>
      <c r="AU302" s="172" t="s">
        <v>133</v>
      </c>
      <c r="AY302" s="3" t="s">
        <v>124</v>
      </c>
      <c r="BE302" s="173" t="n">
        <f aca="false">IF(N302="základní",J302,0)</f>
        <v>0</v>
      </c>
      <c r="BF302" s="173" t="n">
        <f aca="false">IF(N302="snížená",J302,0)</f>
        <v>0</v>
      </c>
      <c r="BG302" s="173" t="n">
        <f aca="false">IF(N302="zákl. přenesená",J302,0)</f>
        <v>0</v>
      </c>
      <c r="BH302" s="173" t="n">
        <f aca="false">IF(N302="sníž. přenesená",J302,0)</f>
        <v>0</v>
      </c>
      <c r="BI302" s="173" t="n">
        <f aca="false">IF(N302="nulová",J302,0)</f>
        <v>0</v>
      </c>
      <c r="BJ302" s="3" t="s">
        <v>133</v>
      </c>
      <c r="BK302" s="173" t="n">
        <f aca="false">ROUND(I302*H302,2)</f>
        <v>0</v>
      </c>
      <c r="BL302" s="3" t="s">
        <v>595</v>
      </c>
      <c r="BM302" s="172" t="s">
        <v>596</v>
      </c>
    </row>
    <row r="303" s="146" customFormat="true" ht="22.8" hidden="false" customHeight="true" outlineLevel="0" collapsed="false">
      <c r="B303" s="147"/>
      <c r="D303" s="148" t="s">
        <v>73</v>
      </c>
      <c r="E303" s="158" t="s">
        <v>597</v>
      </c>
      <c r="F303" s="158" t="s">
        <v>598</v>
      </c>
      <c r="I303" s="150"/>
      <c r="J303" s="159" t="n">
        <f aca="false">BK303</f>
        <v>0</v>
      </c>
      <c r="L303" s="147"/>
      <c r="M303" s="152"/>
      <c r="N303" s="153"/>
      <c r="O303" s="153"/>
      <c r="P303" s="154" t="n">
        <f aca="false">P304</f>
        <v>0</v>
      </c>
      <c r="Q303" s="153"/>
      <c r="R303" s="154" t="n">
        <f aca="false">R304</f>
        <v>0</v>
      </c>
      <c r="S303" s="153"/>
      <c r="T303" s="155" t="n">
        <f aca="false">T304</f>
        <v>0</v>
      </c>
      <c r="AR303" s="148" t="s">
        <v>157</v>
      </c>
      <c r="AT303" s="156" t="s">
        <v>73</v>
      </c>
      <c r="AU303" s="156" t="s">
        <v>79</v>
      </c>
      <c r="AY303" s="148" t="s">
        <v>124</v>
      </c>
      <c r="BK303" s="157" t="n">
        <f aca="false">BK304</f>
        <v>0</v>
      </c>
    </row>
    <row r="304" s="27" customFormat="true" ht="16.5" hidden="false" customHeight="true" outlineLevel="0" collapsed="false">
      <c r="A304" s="22"/>
      <c r="B304" s="160"/>
      <c r="C304" s="161" t="s">
        <v>599</v>
      </c>
      <c r="D304" s="161" t="s">
        <v>127</v>
      </c>
      <c r="E304" s="162" t="s">
        <v>600</v>
      </c>
      <c r="F304" s="163" t="s">
        <v>601</v>
      </c>
      <c r="G304" s="164" t="s">
        <v>160</v>
      </c>
      <c r="H304" s="165" t="n">
        <v>1</v>
      </c>
      <c r="I304" s="166"/>
      <c r="J304" s="167" t="n">
        <f aca="false">ROUND(I304*H304,2)</f>
        <v>0</v>
      </c>
      <c r="K304" s="163" t="s">
        <v>131</v>
      </c>
      <c r="L304" s="23"/>
      <c r="M304" s="168"/>
      <c r="N304" s="169" t="s">
        <v>40</v>
      </c>
      <c r="O304" s="60"/>
      <c r="P304" s="170" t="n">
        <f aca="false">O304*H304</f>
        <v>0</v>
      </c>
      <c r="Q304" s="170" t="n">
        <v>0</v>
      </c>
      <c r="R304" s="170" t="n">
        <f aca="false">Q304*H304</f>
        <v>0</v>
      </c>
      <c r="S304" s="170" t="n">
        <v>0</v>
      </c>
      <c r="T304" s="171" t="n">
        <f aca="false">S304*H304</f>
        <v>0</v>
      </c>
      <c r="U304" s="22"/>
      <c r="V304" s="22"/>
      <c r="W304" s="22"/>
      <c r="X304" s="22"/>
      <c r="Y304" s="22"/>
      <c r="Z304" s="22"/>
      <c r="AA304" s="22"/>
      <c r="AB304" s="22"/>
      <c r="AC304" s="22"/>
      <c r="AD304" s="22"/>
      <c r="AE304" s="22"/>
      <c r="AR304" s="172" t="s">
        <v>595</v>
      </c>
      <c r="AT304" s="172" t="s">
        <v>127</v>
      </c>
      <c r="AU304" s="172" t="s">
        <v>133</v>
      </c>
      <c r="AY304" s="3" t="s">
        <v>124</v>
      </c>
      <c r="BE304" s="173" t="n">
        <f aca="false">IF(N304="základní",J304,0)</f>
        <v>0</v>
      </c>
      <c r="BF304" s="173" t="n">
        <f aca="false">IF(N304="snížená",J304,0)</f>
        <v>0</v>
      </c>
      <c r="BG304" s="173" t="n">
        <f aca="false">IF(N304="zákl. přenesená",J304,0)</f>
        <v>0</v>
      </c>
      <c r="BH304" s="173" t="n">
        <f aca="false">IF(N304="sníž. přenesená",J304,0)</f>
        <v>0</v>
      </c>
      <c r="BI304" s="173" t="n">
        <f aca="false">IF(N304="nulová",J304,0)</f>
        <v>0</v>
      </c>
      <c r="BJ304" s="3" t="s">
        <v>133</v>
      </c>
      <c r="BK304" s="173" t="n">
        <f aca="false">ROUND(I304*H304,2)</f>
        <v>0</v>
      </c>
      <c r="BL304" s="3" t="s">
        <v>595</v>
      </c>
      <c r="BM304" s="172" t="s">
        <v>602</v>
      </c>
    </row>
    <row r="305" s="146" customFormat="true" ht="22.8" hidden="false" customHeight="true" outlineLevel="0" collapsed="false">
      <c r="B305" s="147"/>
      <c r="D305" s="148" t="s">
        <v>73</v>
      </c>
      <c r="E305" s="158" t="s">
        <v>603</v>
      </c>
      <c r="F305" s="158" t="s">
        <v>604</v>
      </c>
      <c r="I305" s="150"/>
      <c r="J305" s="159" t="n">
        <f aca="false">BK305</f>
        <v>0</v>
      </c>
      <c r="L305" s="147"/>
      <c r="M305" s="152"/>
      <c r="N305" s="153"/>
      <c r="O305" s="153"/>
      <c r="P305" s="154" t="n">
        <f aca="false">P306</f>
        <v>0</v>
      </c>
      <c r="Q305" s="153"/>
      <c r="R305" s="154" t="n">
        <f aca="false">R306</f>
        <v>0</v>
      </c>
      <c r="S305" s="153"/>
      <c r="T305" s="155" t="n">
        <f aca="false">T306</f>
        <v>0</v>
      </c>
      <c r="AR305" s="148" t="s">
        <v>157</v>
      </c>
      <c r="AT305" s="156" t="s">
        <v>73</v>
      </c>
      <c r="AU305" s="156" t="s">
        <v>79</v>
      </c>
      <c r="AY305" s="148" t="s">
        <v>124</v>
      </c>
      <c r="BK305" s="157" t="n">
        <f aca="false">BK306</f>
        <v>0</v>
      </c>
    </row>
    <row r="306" s="27" customFormat="true" ht="16.5" hidden="false" customHeight="true" outlineLevel="0" collapsed="false">
      <c r="A306" s="22"/>
      <c r="B306" s="160"/>
      <c r="C306" s="161" t="s">
        <v>605</v>
      </c>
      <c r="D306" s="161" t="s">
        <v>127</v>
      </c>
      <c r="E306" s="162" t="s">
        <v>606</v>
      </c>
      <c r="F306" s="163" t="s">
        <v>607</v>
      </c>
      <c r="G306" s="164" t="s">
        <v>160</v>
      </c>
      <c r="H306" s="165" t="n">
        <v>1</v>
      </c>
      <c r="I306" s="166"/>
      <c r="J306" s="167" t="n">
        <f aca="false">ROUND(I306*H306,2)</f>
        <v>0</v>
      </c>
      <c r="K306" s="163" t="s">
        <v>131</v>
      </c>
      <c r="L306" s="23"/>
      <c r="M306" s="214"/>
      <c r="N306" s="215" t="s">
        <v>40</v>
      </c>
      <c r="O306" s="216"/>
      <c r="P306" s="217" t="n">
        <f aca="false">O306*H306</f>
        <v>0</v>
      </c>
      <c r="Q306" s="217" t="n">
        <v>0</v>
      </c>
      <c r="R306" s="217" t="n">
        <f aca="false">Q306*H306</f>
        <v>0</v>
      </c>
      <c r="S306" s="217" t="n">
        <v>0</v>
      </c>
      <c r="T306" s="218" t="n">
        <f aca="false">S306*H306</f>
        <v>0</v>
      </c>
      <c r="U306" s="22"/>
      <c r="V306" s="22"/>
      <c r="W306" s="22"/>
      <c r="X306" s="22"/>
      <c r="Y306" s="22"/>
      <c r="Z306" s="22"/>
      <c r="AA306" s="22"/>
      <c r="AB306" s="22"/>
      <c r="AC306" s="22"/>
      <c r="AD306" s="22"/>
      <c r="AE306" s="22"/>
      <c r="AR306" s="172" t="s">
        <v>595</v>
      </c>
      <c r="AT306" s="172" t="s">
        <v>127</v>
      </c>
      <c r="AU306" s="172" t="s">
        <v>133</v>
      </c>
      <c r="AY306" s="3" t="s">
        <v>124</v>
      </c>
      <c r="BE306" s="173" t="n">
        <f aca="false">IF(N306="základní",J306,0)</f>
        <v>0</v>
      </c>
      <c r="BF306" s="173" t="n">
        <f aca="false">IF(N306="snížená",J306,0)</f>
        <v>0</v>
      </c>
      <c r="BG306" s="173" t="n">
        <f aca="false">IF(N306="zákl. přenesená",J306,0)</f>
        <v>0</v>
      </c>
      <c r="BH306" s="173" t="n">
        <f aca="false">IF(N306="sníž. přenesená",J306,0)</f>
        <v>0</v>
      </c>
      <c r="BI306" s="173" t="n">
        <f aca="false">IF(N306="nulová",J306,0)</f>
        <v>0</v>
      </c>
      <c r="BJ306" s="3" t="s">
        <v>133</v>
      </c>
      <c r="BK306" s="173" t="n">
        <f aca="false">ROUND(I306*H306,2)</f>
        <v>0</v>
      </c>
      <c r="BL306" s="3" t="s">
        <v>595</v>
      </c>
      <c r="BM306" s="172" t="s">
        <v>608</v>
      </c>
    </row>
    <row r="307" s="27" customFormat="true" ht="6.95" hidden="false" customHeight="true" outlineLevel="0" collapsed="false">
      <c r="A307" s="22"/>
      <c r="B307" s="44"/>
      <c r="C307" s="45"/>
      <c r="D307" s="45"/>
      <c r="E307" s="45"/>
      <c r="F307" s="45"/>
      <c r="G307" s="45"/>
      <c r="H307" s="45"/>
      <c r="I307" s="45"/>
      <c r="J307" s="45"/>
      <c r="K307" s="45"/>
      <c r="L307" s="23"/>
      <c r="M307" s="22"/>
      <c r="O307" s="22"/>
      <c r="P307" s="22"/>
      <c r="Q307" s="22"/>
      <c r="R307" s="22"/>
      <c r="S307" s="22"/>
      <c r="T307" s="22"/>
      <c r="U307" s="22"/>
      <c r="V307" s="22"/>
      <c r="W307" s="22"/>
      <c r="X307" s="22"/>
      <c r="Y307" s="22"/>
      <c r="Z307" s="22"/>
      <c r="AA307" s="22"/>
      <c r="AB307" s="22"/>
      <c r="AC307" s="22"/>
      <c r="AD307" s="22"/>
      <c r="AE307" s="22"/>
    </row>
  </sheetData>
  <autoFilter ref="C133:K306"/>
  <mergeCells count="6">
    <mergeCell ref="L2:V2"/>
    <mergeCell ref="E7:H7"/>
    <mergeCell ref="E16:H16"/>
    <mergeCell ref="E25:H25"/>
    <mergeCell ref="E85:H85"/>
    <mergeCell ref="E126:H126"/>
  </mergeCell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LibreOffice/7.4.7.2$Windows_X86_64 LibreOffice_project/723314e595e8007d3cf785c16538505a1c878ca5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2023-08-21T13:36:31Z</dcterms:created>
  <dc:creator>Eva-TOSH\Eva</dc:creator>
  <dc:description/>
  <dc:language>cs-CZ</dc:language>
  <cp:lastModifiedBy/>
  <cp:lastPrinted>2023-08-21T15:42:39Z</cp:lastPrinted>
  <dcterms:modified xsi:type="dcterms:W3CDTF">2023-08-21T15:43:03Z</dcterms:modified>
  <cp:revision>1</cp:revision>
  <dc:subject/>
  <dc:title/>
</cp:coreProperties>
</file>